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https://d.docs.live.net/635b30ed99090850/CWPC/Finance Committee/Meeting 2020_11_23/"/>
    </mc:Choice>
  </mc:AlternateContent>
  <xr:revisionPtr revIDLastSave="0" documentId="8_{E079A9FC-CFB7-1F42-AC75-07747FE76948}" xr6:coauthVersionLast="45" xr6:coauthVersionMax="45" xr10:uidLastSave="{00000000-0000-0000-0000-000000000000}"/>
  <bookViews>
    <workbookView xWindow="0" yWindow="460" windowWidth="51200" windowHeight="26740" xr2:uid="{21D2615F-6580-F541-AEBD-D2F3D9A7B3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6" i="1" l="1"/>
  <c r="M48" i="1" s="1"/>
  <c r="J46" i="1"/>
  <c r="J48" i="1" s="1"/>
  <c r="N58" i="1"/>
  <c r="M58" i="1"/>
  <c r="M57" i="1"/>
  <c r="M56" i="1"/>
  <c r="O35" i="1"/>
  <c r="M35" i="1"/>
  <c r="O33" i="1"/>
  <c r="O32" i="1"/>
  <c r="O31" i="1"/>
  <c r="O30" i="1"/>
  <c r="O29" i="1"/>
  <c r="O28" i="1"/>
  <c r="O27" i="1"/>
  <c r="O26" i="1"/>
  <c r="O24" i="1"/>
  <c r="O23" i="1"/>
  <c r="O22" i="1"/>
  <c r="O20" i="1"/>
  <c r="O19" i="1"/>
  <c r="O18" i="1"/>
  <c r="O17" i="1"/>
  <c r="O16" i="1"/>
  <c r="O15" i="1"/>
  <c r="O14" i="1"/>
  <c r="O13" i="1"/>
  <c r="O12" i="1"/>
  <c r="O11" i="1"/>
  <c r="O10" i="1"/>
  <c r="O9" i="1"/>
  <c r="O8" i="1"/>
  <c r="K58" i="1"/>
  <c r="J58" i="1"/>
  <c r="J57" i="1"/>
  <c r="J56" i="1"/>
  <c r="L35" i="1"/>
  <c r="J35" i="1"/>
  <c r="L33" i="1"/>
  <c r="L32" i="1"/>
  <c r="L31" i="1"/>
  <c r="L30" i="1"/>
  <c r="L29" i="1"/>
  <c r="L28" i="1"/>
  <c r="L27" i="1"/>
  <c r="I27" i="1"/>
  <c r="L26" i="1"/>
  <c r="L24" i="1"/>
  <c r="L23" i="1"/>
  <c r="L22" i="1"/>
  <c r="L20" i="1"/>
  <c r="L19" i="1"/>
  <c r="L18" i="1"/>
  <c r="L17" i="1"/>
  <c r="L16" i="1"/>
  <c r="L15" i="1"/>
  <c r="L14" i="1"/>
  <c r="L13" i="1"/>
  <c r="L12" i="1"/>
  <c r="L11" i="1"/>
  <c r="L10" i="1"/>
  <c r="L9" i="1"/>
  <c r="L8" i="1"/>
  <c r="G56" i="1"/>
  <c r="G57" i="1" l="1"/>
  <c r="H58" i="1" s="1"/>
  <c r="C57" i="1"/>
  <c r="G58" i="1" l="1"/>
  <c r="I33" i="1"/>
  <c r="I32" i="1"/>
  <c r="I30" i="1"/>
  <c r="I23" i="1"/>
  <c r="I22" i="1"/>
  <c r="I24" i="1"/>
  <c r="I26" i="1"/>
  <c r="I29" i="1"/>
  <c r="I31" i="1"/>
  <c r="I28" i="1"/>
  <c r="I20" i="1"/>
  <c r="I19" i="1"/>
  <c r="I18" i="1"/>
  <c r="I17" i="1"/>
  <c r="I16" i="1"/>
  <c r="I15" i="1"/>
  <c r="I14" i="1"/>
  <c r="I13" i="1"/>
  <c r="I12" i="1"/>
  <c r="I11" i="1"/>
  <c r="I10" i="1"/>
  <c r="I9" i="1"/>
  <c r="I8" i="1"/>
  <c r="I35" i="1" l="1"/>
  <c r="B46" i="1"/>
  <c r="B35" i="1"/>
  <c r="B48" i="1" s="1"/>
  <c r="G46" i="1" l="1"/>
  <c r="G35" i="1"/>
  <c r="C46" i="1"/>
  <c r="C35" i="1"/>
  <c r="G48" i="1" l="1"/>
  <c r="C48" i="1"/>
</calcChain>
</file>

<file path=xl/sharedStrings.xml><?xml version="1.0" encoding="utf-8"?>
<sst xmlns="http://schemas.openxmlformats.org/spreadsheetml/2006/main" count="184" uniqueCount="133">
  <si>
    <t>Calne Without Parish Council </t>
  </si>
  <si>
    <t>Budget </t>
  </si>
  <si>
    <t>Budget  2020/2021</t>
  </si>
  <si>
    <t>BUDGET HEADINGS </t>
  </si>
  <si>
    <t>RUNNING COSTS </t>
  </si>
  <si>
    <t>Training </t>
  </si>
  <si>
    <t>Hall Hire </t>
  </si>
  <si>
    <t>Clerk </t>
  </si>
  <si>
    <t>Insurance </t>
  </si>
  <si>
    <t>Audit </t>
  </si>
  <si>
    <t>IT Services </t>
  </si>
  <si>
    <t>IT Development </t>
  </si>
  <si>
    <t>Email System </t>
  </si>
  <si>
    <t>Bin Emptying </t>
  </si>
  <si>
    <t>Election Provision </t>
  </si>
  <si>
    <t>Petty Cash </t>
  </si>
  <si>
    <t>OTHER COSTS </t>
  </si>
  <si>
    <t>Society of Local Council Clerks (SLCC) </t>
  </si>
  <si>
    <t>Wiltshire Association of Local Councils (WALC) </t>
  </si>
  <si>
    <t>Restoration of Reserve </t>
  </si>
  <si>
    <t>DISCRETIONARY </t>
  </si>
  <si>
    <t>Public Participation, Exhibitions, Events, Advertising and Communication </t>
  </si>
  <si>
    <t>Bin Purchases </t>
  </si>
  <si>
    <t>Chairman's Allowance </t>
  </si>
  <si>
    <t>Projects: Aesthetics </t>
  </si>
  <si>
    <t>Projects: Running costs </t>
  </si>
  <si>
    <t>Accountancy </t>
  </si>
  <si>
    <t>TOTAL</t>
  </si>
  <si>
    <t>ROAD SAFETY</t>
  </si>
  <si>
    <t>INFRASTRUCTURE </t>
  </si>
  <si>
    <t>MAINTENANCE</t>
  </si>
  <si>
    <t>COMMUNITY IMPROVEMENTS</t>
  </si>
  <si>
    <t>COMMUNITY FACILITIES</t>
  </si>
  <si>
    <t>STATUS</t>
  </si>
  <si>
    <t>TOTAL BUDGET</t>
  </si>
  <si>
    <t>Spend to date (30th Sept 2020)</t>
  </si>
  <si>
    <t>Planned Cllr Training cost £200 ex VAT</t>
  </si>
  <si>
    <t>Required</t>
  </si>
  <si>
    <t>Ongoing</t>
  </si>
  <si>
    <t>Not required this year</t>
  </si>
  <si>
    <t>Even though the May elections are not charged for there is still the possibility of an election during the year</t>
  </si>
  <si>
    <t>ENVIRONMENT&amp; INFRASTRUCTURE</t>
  </si>
  <si>
    <t>Road Safety Project out to Tender again</t>
  </si>
  <si>
    <t>Neighbourhood Plan</t>
  </si>
  <si>
    <t>Defibrillator Maintenance</t>
  </si>
  <si>
    <t>If approved</t>
  </si>
  <si>
    <t>Allows for project set up costs and any survey or consultancy required at the feasibility stage</t>
  </si>
  <si>
    <t>No meetings possible. Zoom costs £14.39 per month</t>
  </si>
  <si>
    <t>Council to consider if it wishes to keep this  at this level</t>
  </si>
  <si>
    <t>Roads Safety Project and VAS project</t>
  </si>
  <si>
    <t>River Marden projects and ongoing footpath projects</t>
  </si>
  <si>
    <t>Comments</t>
  </si>
  <si>
    <t xml:space="preserve">Increased number of bins, weekly cost when Studley bin is added £20 </t>
  </si>
  <si>
    <t>2019/20 Budget spend at Year end</t>
  </si>
  <si>
    <t>Reserve 1 Orders Placed</t>
  </si>
  <si>
    <t>Reserve 2 Approved Projects</t>
  </si>
  <si>
    <t>Reserve 3 Sun Edison</t>
  </si>
  <si>
    <t>Overspend is VAT that can be reclaimed.</t>
  </si>
  <si>
    <t>Commitments/ Comments</t>
  </si>
  <si>
    <t>Underspend unlikely. Annual pay increase to consider and overtime which may mean the Council paying more NI contributions</t>
  </si>
  <si>
    <t>Additional items added during the year increase in premium of at least £50 likely for next year.</t>
  </si>
  <si>
    <t>Cost of co-option advertising £300 approved.</t>
  </si>
  <si>
    <t>Reduced costs due to no physical meetings. New Credit card will be used for some petty cash items.</t>
  </si>
  <si>
    <t>To be added following auditor recommendations.</t>
  </si>
  <si>
    <t>The General reserve will increase if running costs are underspent so is likely to increase this year. Council to consider if level of reserve is now sufficient.</t>
  </si>
  <si>
    <t>Council to decide if it wishes to do this and continue next year</t>
  </si>
  <si>
    <t>Available for new project costs. Possible use in playground project</t>
  </si>
  <si>
    <t>New Councillor training required after election, could be increased</t>
  </si>
  <si>
    <t>Council will have similar audit costs</t>
  </si>
  <si>
    <t>Required to run website IT support to be considered and remote cloud storage</t>
  </si>
  <si>
    <t>Website work continuing. IT support for website to be discussed.</t>
  </si>
  <si>
    <t>Present cost levels £1040</t>
  </si>
  <si>
    <t>Council may wish to consider what this budget is used for and have a office supplies and equipment budget instead  as well.</t>
  </si>
  <si>
    <t>Annual maintenance on Noticeboards, Play equipment, Well House and phone box. New budget item following audit.</t>
  </si>
  <si>
    <t>Council to consider, level of general reserve, currently £17861.10</t>
  </si>
  <si>
    <t>Provided restrictions are removed next year the Council may wish to run extra consultations and meetings to restore community involvement. New Councillors may need additional opportunities to meet the community.</t>
  </si>
  <si>
    <t>Remove no longer required bin purchase from reserves.</t>
  </si>
  <si>
    <t>Will be used for Annual Parish Meeting</t>
  </si>
  <si>
    <t>2019/20</t>
  </si>
  <si>
    <t>2020/21</t>
  </si>
  <si>
    <t>2021/22</t>
  </si>
  <si>
    <t>Suggested Budget</t>
  </si>
  <si>
    <t>General Reserve at 31st March 2020</t>
  </si>
  <si>
    <t>PRECEPT</t>
  </si>
  <si>
    <t>Increases/Decreases</t>
  </si>
  <si>
    <t>Assume face to face meetings in 2021</t>
  </si>
  <si>
    <t>Assume 5% inflation plus increase premium for new items</t>
  </si>
  <si>
    <t>Credit Card</t>
  </si>
  <si>
    <t>Annual fee</t>
  </si>
  <si>
    <t>Planters project, predicted costs £2600 ex VAT</t>
  </si>
  <si>
    <t>May be required for project management assume small inflation.</t>
  </si>
  <si>
    <t>PROJECT CATEGORY All Project expenditure funded from CIL or Sun Edison Reserves</t>
  </si>
  <si>
    <t>Covid-19 Recovery</t>
  </si>
  <si>
    <t>Covid-19 recovery assistance still applicable</t>
  </si>
  <si>
    <t>Footpaths Working Group projects (decision September 2020)</t>
  </si>
  <si>
    <t>Amount approved for grants to assist Clubs and organisations restarting after lockdown (decision July 2020)</t>
  </si>
  <si>
    <t>Level has increase due to reclaim of VAT and Interest on savings accounts.</t>
  </si>
  <si>
    <t>Clerk hopes to be CiLCA qualified in July 2021 HR may consider additional increment. Additional on costs NI and Pensions possible</t>
  </si>
  <si>
    <t>Equipment and Facility Inspection and Maintenance</t>
  </si>
  <si>
    <t>Will increase if Clerk's salary increases.</t>
  </si>
  <si>
    <t>Reduced costs due to Covid restrictions Villages and InSPIRE reduce or no subs. No Fetes, Annual Parish Meeting etc.</t>
  </si>
  <si>
    <t>Can be removed any future purchases to be funded from reserves</t>
  </si>
  <si>
    <t>Reserve 4 Community Infrastructure Levy</t>
  </si>
  <si>
    <t>Increase of</t>
  </si>
  <si>
    <t>Band D</t>
  </si>
  <si>
    <r>
      <t>Suggested Budget</t>
    </r>
    <r>
      <rPr>
        <b/>
        <sz val="9"/>
        <color theme="1"/>
        <rFont val="Calibri (Body)"/>
      </rPr>
      <t>(Amended post Council meeting</t>
    </r>
    <r>
      <rPr>
        <b/>
        <sz val="12"/>
        <color theme="1"/>
        <rFont val="Calibri"/>
        <family val="2"/>
        <scheme val="minor"/>
      </rPr>
      <t>)</t>
    </r>
  </si>
  <si>
    <t>Seasonal rental for 5 planters to be planted spring /summer and autumn /winter</t>
  </si>
  <si>
    <t>Playground Project</t>
  </si>
  <si>
    <t>Additional Verge cutting and maintenance</t>
  </si>
  <si>
    <t>Increase/decrease</t>
  </si>
  <si>
    <t>No increase carry out more in house mentoring</t>
  </si>
  <si>
    <t>Must asssume face to face meetings will resume</t>
  </si>
  <si>
    <t>Assume no increase other than national pay award and restrict overtime</t>
  </si>
  <si>
    <t>Requirement to cover additional assets</t>
  </si>
  <si>
    <t>Audit is a requirement</t>
  </si>
  <si>
    <t>This would be a minimum requirement and Councillors would need to be satisfied that this meets the requirements for the new website regulations and the Council's desire to improve communications.</t>
  </si>
  <si>
    <t>Continuing requirement with additional licenece for Clerk and 1 Councillor to maintain business operataion</t>
  </si>
  <si>
    <t>This would be the lowest amount possible to budget for and would not cover any  increase in service costs</t>
  </si>
  <si>
    <t>Additional cost to cover removal of Petty Cash</t>
  </si>
  <si>
    <t>This could be removed as budget heading and an addition made to the Equipment and Facility Inspection and Maintenece budget to include administration, office and meeting supplies. However cost will remain</t>
  </si>
  <si>
    <t>This can be removed if the Council does not see a need</t>
  </si>
  <si>
    <t>This can be removed if the Council wishes not to progress the project</t>
  </si>
  <si>
    <t xml:space="preserve">Can be removed but may hinder the Council's ability to progress projects and use the CIL and Sun Edison reserves. </t>
  </si>
  <si>
    <t>Approved 9.11.20</t>
  </si>
  <si>
    <t>Council under no obligation to fund</t>
  </si>
  <si>
    <t>This would be a minimum requirement and Councillors would need to be satisfied that this meets the Risks  identified in the Council's Risk Schedule</t>
  </si>
  <si>
    <t>Council could agree to fund any costs of an election from reserves but will need to be satisfied that this meets the risks identified in the Council's Risk Schedule.</t>
  </si>
  <si>
    <t>Ongoing cost. Council would need to be comfortable that the cost of obtaining advice from professional sources was met elsewhere if this was removed and that it meets the risk identified in the Risk Schedule</t>
  </si>
  <si>
    <t>Can be reduced if the Council wishes to save money and is comfortable that this may reduce its ability to consult and engage</t>
  </si>
  <si>
    <r>
      <t xml:space="preserve"> Budget Suggestions for 2021/22 (Amended post </t>
    </r>
    <r>
      <rPr>
        <sz val="14"/>
        <color theme="1"/>
        <rFont val="Calibri"/>
        <family val="2"/>
        <scheme val="minor"/>
      </rPr>
      <t xml:space="preserve">November Council meeting to include options for consideration) </t>
    </r>
  </si>
  <si>
    <t>Option 1 ( Council prefered)</t>
  </si>
  <si>
    <t>Option 2 ( Minimum required)</t>
  </si>
  <si>
    <t>Option 3 (Hybrid of Options 1 and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</si>
</sst>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6" x14ac:knownFonts="1">
    <font>
      <sz val="12"/>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9"/>
      <color theme="1"/>
      <name val="Calibri (Body)"/>
    </font>
    <font>
      <sz val="14"/>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3" fillId="0" borderId="0" applyFont="0" applyFill="0" applyBorder="0" applyAlignment="0" applyProtection="0"/>
  </cellStyleXfs>
  <cellXfs count="67">
    <xf numFmtId="0" fontId="0" fillId="0" borderId="0" xfId="0"/>
    <xf numFmtId="0" fontId="0" fillId="0" borderId="0" xfId="0" applyAlignment="1">
      <alignment wrapText="1"/>
    </xf>
    <xf numFmtId="164" fontId="0" fillId="0" borderId="2" xfId="0" applyNumberFormat="1" applyBorder="1"/>
    <xf numFmtId="164" fontId="0" fillId="0" borderId="3" xfId="0" applyNumberFormat="1" applyFill="1" applyBorder="1"/>
    <xf numFmtId="0" fontId="0" fillId="0" borderId="2" xfId="0" applyBorder="1" applyAlignment="1">
      <alignment wrapText="1"/>
    </xf>
    <xf numFmtId="0" fontId="1" fillId="0" borderId="2" xfId="0" applyFont="1" applyBorder="1"/>
    <xf numFmtId="164" fontId="1" fillId="0" borderId="2" xfId="0" applyNumberFormat="1" applyFont="1" applyBorder="1"/>
    <xf numFmtId="164" fontId="0" fillId="0" borderId="2" xfId="0" applyNumberFormat="1" applyBorder="1" applyAlignment="1">
      <alignment wrapText="1"/>
    </xf>
    <xf numFmtId="0" fontId="0" fillId="0" borderId="2" xfId="0" applyBorder="1"/>
    <xf numFmtId="0" fontId="1" fillId="0" borderId="2" xfId="0" applyFont="1" applyBorder="1" applyAlignment="1">
      <alignment wrapText="1"/>
    </xf>
    <xf numFmtId="164" fontId="0" fillId="2" borderId="2" xfId="0" applyNumberFormat="1" applyFill="1" applyBorder="1"/>
    <xf numFmtId="164" fontId="0" fillId="2" borderId="2" xfId="0" applyNumberFormat="1" applyFill="1" applyBorder="1" applyAlignment="1">
      <alignment wrapText="1"/>
    </xf>
    <xf numFmtId="164" fontId="1" fillId="2" borderId="2" xfId="0" applyNumberFormat="1" applyFont="1" applyFill="1" applyBorder="1"/>
    <xf numFmtId="164" fontId="1" fillId="2" borderId="2" xfId="0" applyNumberFormat="1" applyFont="1" applyFill="1" applyBorder="1" applyAlignment="1">
      <alignment wrapText="1"/>
    </xf>
    <xf numFmtId="0" fontId="1" fillId="2" borderId="2" xfId="0" applyFont="1" applyFill="1" applyBorder="1" applyAlignment="1">
      <alignment wrapText="1"/>
    </xf>
    <xf numFmtId="0" fontId="1" fillId="2" borderId="2" xfId="0" applyFont="1" applyFill="1" applyBorder="1"/>
    <xf numFmtId="0" fontId="0" fillId="3" borderId="2" xfId="0" applyFill="1" applyBorder="1" applyAlignment="1">
      <alignment wrapText="1"/>
    </xf>
    <xf numFmtId="0" fontId="0" fillId="3" borderId="2" xfId="0" applyFill="1" applyBorder="1"/>
    <xf numFmtId="164" fontId="0" fillId="3" borderId="2" xfId="0" applyNumberFormat="1" applyFill="1" applyBorder="1"/>
    <xf numFmtId="164" fontId="0" fillId="3" borderId="2" xfId="0" applyNumberFormat="1" applyFill="1" applyBorder="1" applyAlignment="1">
      <alignment wrapText="1"/>
    </xf>
    <xf numFmtId="0" fontId="1" fillId="3" borderId="2" xfId="0" applyFont="1" applyFill="1" applyBorder="1" applyAlignment="1">
      <alignment wrapText="1"/>
    </xf>
    <xf numFmtId="0" fontId="0" fillId="0" borderId="6" xfId="0" applyBorder="1"/>
    <xf numFmtId="0" fontId="0" fillId="3" borderId="8" xfId="0" applyFill="1" applyBorder="1"/>
    <xf numFmtId="164" fontId="0" fillId="3" borderId="4" xfId="0" applyNumberFormat="1" applyFill="1" applyBorder="1"/>
    <xf numFmtId="0" fontId="0" fillId="3" borderId="5" xfId="0" applyFill="1" applyBorder="1"/>
    <xf numFmtId="164" fontId="0" fillId="3" borderId="1" xfId="0" applyNumberFormat="1" applyFill="1" applyBorder="1"/>
    <xf numFmtId="164" fontId="0" fillId="3" borderId="3" xfId="0" applyNumberFormat="1" applyFill="1" applyBorder="1"/>
    <xf numFmtId="164" fontId="0" fillId="3" borderId="5" xfId="0" applyNumberFormat="1" applyFill="1" applyBorder="1"/>
    <xf numFmtId="164" fontId="1" fillId="3" borderId="1" xfId="0" applyNumberFormat="1" applyFont="1" applyFill="1" applyBorder="1"/>
    <xf numFmtId="0" fontId="0" fillId="0" borderId="3" xfId="0" applyFill="1" applyBorder="1"/>
    <xf numFmtId="164" fontId="0" fillId="2" borderId="3" xfId="0" applyNumberFormat="1" applyFill="1" applyBorder="1"/>
    <xf numFmtId="0" fontId="0" fillId="0" borderId="2" xfId="0" applyFont="1" applyBorder="1"/>
    <xf numFmtId="0" fontId="2" fillId="0" borderId="0" xfId="0" applyFont="1" applyAlignment="1">
      <alignment horizontal="center"/>
    </xf>
    <xf numFmtId="164" fontId="0" fillId="0" borderId="0" xfId="0" applyNumberFormat="1"/>
    <xf numFmtId="164" fontId="1" fillId="3" borderId="6" xfId="0" applyNumberFormat="1" applyFont="1" applyFill="1" applyBorder="1"/>
    <xf numFmtId="0" fontId="0" fillId="3" borderId="6" xfId="0" applyFill="1" applyBorder="1" applyAlignment="1">
      <alignment wrapText="1"/>
    </xf>
    <xf numFmtId="0" fontId="0" fillId="3" borderId="6" xfId="0" applyFill="1" applyBorder="1"/>
    <xf numFmtId="164" fontId="0" fillId="3" borderId="6" xfId="0" applyNumberFormat="1" applyFill="1" applyBorder="1"/>
    <xf numFmtId="0" fontId="0" fillId="4" borderId="2" xfId="0" applyFill="1" applyBorder="1" applyAlignment="1">
      <alignment wrapText="1"/>
    </xf>
    <xf numFmtId="0" fontId="0" fillId="4" borderId="2" xfId="0" applyFill="1" applyBorder="1"/>
    <xf numFmtId="164" fontId="0" fillId="4" borderId="2" xfId="0" applyNumberFormat="1" applyFill="1" applyBorder="1"/>
    <xf numFmtId="164" fontId="1" fillId="4" borderId="2" xfId="0" applyNumberFormat="1" applyFont="1" applyFill="1" applyBorder="1"/>
    <xf numFmtId="0" fontId="0" fillId="5" borderId="2" xfId="0" applyFill="1" applyBorder="1" applyAlignment="1">
      <alignment wrapText="1"/>
    </xf>
    <xf numFmtId="0" fontId="0" fillId="5" borderId="2" xfId="0" applyFill="1" applyBorder="1"/>
    <xf numFmtId="164" fontId="0" fillId="5" borderId="2" xfId="0" applyNumberFormat="1" applyFill="1" applyBorder="1"/>
    <xf numFmtId="164" fontId="0" fillId="5" borderId="4" xfId="0" applyNumberFormat="1" applyFill="1" applyBorder="1"/>
    <xf numFmtId="164" fontId="0" fillId="5" borderId="1" xfId="0" applyNumberFormat="1" applyFill="1" applyBorder="1"/>
    <xf numFmtId="0" fontId="0" fillId="5" borderId="8" xfId="0" applyFill="1" applyBorder="1"/>
    <xf numFmtId="164" fontId="0" fillId="5" borderId="3" xfId="0" applyNumberFormat="1" applyFill="1" applyBorder="1"/>
    <xf numFmtId="164" fontId="0" fillId="4" borderId="4" xfId="0" applyNumberFormat="1" applyFill="1" applyBorder="1"/>
    <xf numFmtId="164" fontId="0" fillId="4" borderId="1" xfId="0" applyNumberFormat="1" applyFill="1" applyBorder="1"/>
    <xf numFmtId="0" fontId="0" fillId="4" borderId="8" xfId="0" applyFill="1" applyBorder="1"/>
    <xf numFmtId="164" fontId="0" fillId="4" borderId="3" xfId="0" applyNumberFormat="1" applyFill="1" applyBorder="1"/>
    <xf numFmtId="8" fontId="0" fillId="0" borderId="2" xfId="0" applyNumberFormat="1" applyBorder="1"/>
    <xf numFmtId="0" fontId="0" fillId="0" borderId="2" xfId="0" applyBorder="1" applyAlignment="1">
      <alignment horizontal="right"/>
    </xf>
    <xf numFmtId="10" fontId="0" fillId="0" borderId="2" xfId="1" applyNumberFormat="1" applyFont="1" applyBorder="1"/>
    <xf numFmtId="10" fontId="0" fillId="0" borderId="2" xfId="0" applyNumberFormat="1" applyBorder="1"/>
    <xf numFmtId="8" fontId="1" fillId="0" borderId="2" xfId="0" applyNumberFormat="1" applyFont="1" applyBorder="1"/>
    <xf numFmtId="0" fontId="2" fillId="0" borderId="0" xfId="0" applyFont="1" applyAlignment="1">
      <alignment horizontal="center"/>
    </xf>
    <xf numFmtId="0" fontId="1" fillId="4" borderId="2" xfId="0" applyFont="1" applyFill="1" applyBorder="1" applyAlignment="1">
      <alignment horizontal="center"/>
    </xf>
    <xf numFmtId="0" fontId="0" fillId="5" borderId="2" xfId="0" applyFill="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0" fontId="2" fillId="0" borderId="9" xfId="0" applyFont="1" applyBorder="1" applyAlignment="1">
      <alignment horizontal="center"/>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31827-7EC7-E84B-A418-6E234E9220CF}">
  <dimension ref="A1:O58"/>
  <sheetViews>
    <sheetView tabSelected="1" topLeftCell="A31" workbookViewId="0">
      <selection activeCell="K63" sqref="K63"/>
    </sheetView>
  </sheetViews>
  <sheetFormatPr baseColWidth="10" defaultRowHeight="16" x14ac:dyDescent="0.2"/>
  <cols>
    <col min="1" max="1" width="37.5" customWidth="1"/>
    <col min="2" max="2" width="22.83203125" customWidth="1"/>
    <col min="3" max="3" width="21.33203125" customWidth="1"/>
    <col min="5" max="5" width="43.6640625" customWidth="1"/>
    <col min="6" max="6" width="5.33203125" customWidth="1"/>
    <col min="7" max="7" width="15" customWidth="1"/>
    <col min="8" max="8" width="26.33203125" customWidth="1"/>
    <col min="9" max="9" width="10.1640625" customWidth="1"/>
    <col min="10" max="10" width="13.33203125" customWidth="1"/>
    <col min="11" max="11" width="21.33203125" customWidth="1"/>
    <col min="13" max="13" width="12" customWidth="1"/>
    <col min="14" max="14" width="21.83203125" customWidth="1"/>
  </cols>
  <sheetData>
    <row r="1" spans="1:15" ht="19" x14ac:dyDescent="0.25">
      <c r="A1" s="58" t="s">
        <v>0</v>
      </c>
      <c r="B1" s="58"/>
      <c r="C1" s="58"/>
      <c r="D1" s="58"/>
      <c r="E1" s="58"/>
      <c r="F1" s="58"/>
      <c r="G1" s="58"/>
      <c r="H1" s="58"/>
      <c r="I1" s="58"/>
      <c r="J1" s="58"/>
      <c r="K1" s="58"/>
      <c r="L1" s="58"/>
      <c r="M1" s="58"/>
      <c r="N1" s="58"/>
      <c r="O1" s="58"/>
    </row>
    <row r="2" spans="1:15" ht="19" x14ac:dyDescent="0.25">
      <c r="A2" s="58" t="s">
        <v>129</v>
      </c>
      <c r="B2" s="58"/>
      <c r="C2" s="58"/>
      <c r="D2" s="58"/>
      <c r="E2" s="58"/>
      <c r="F2" s="58"/>
      <c r="G2" s="58"/>
      <c r="H2" s="58"/>
      <c r="I2" s="58"/>
      <c r="J2" s="58"/>
      <c r="K2" s="58"/>
      <c r="L2" s="58"/>
      <c r="M2" s="58"/>
      <c r="N2" s="58"/>
      <c r="O2" s="58"/>
    </row>
    <row r="3" spans="1:15" ht="19" x14ac:dyDescent="0.25">
      <c r="A3" s="32"/>
      <c r="B3" s="32"/>
      <c r="C3" s="32"/>
      <c r="D3" s="32"/>
      <c r="E3" s="32"/>
      <c r="F3" s="32"/>
      <c r="G3" s="66" t="s">
        <v>130</v>
      </c>
      <c r="H3" s="66"/>
      <c r="I3" s="66"/>
      <c r="J3" s="58" t="s">
        <v>131</v>
      </c>
      <c r="K3" s="58"/>
      <c r="L3" s="58"/>
      <c r="M3" s="58" t="s">
        <v>132</v>
      </c>
      <c r="N3" s="58"/>
      <c r="O3" s="58"/>
    </row>
    <row r="4" spans="1:15" ht="17" customHeight="1" x14ac:dyDescent="0.2">
      <c r="A4" s="5" t="s">
        <v>1</v>
      </c>
      <c r="B4" s="5" t="s">
        <v>78</v>
      </c>
      <c r="C4" s="61" t="s">
        <v>79</v>
      </c>
      <c r="D4" s="62"/>
      <c r="E4" s="63"/>
      <c r="F4" s="8"/>
      <c r="G4" s="64" t="s">
        <v>80</v>
      </c>
      <c r="H4" s="65"/>
      <c r="I4" s="65"/>
      <c r="J4" s="59" t="s">
        <v>80</v>
      </c>
      <c r="K4" s="59"/>
      <c r="L4" s="59"/>
      <c r="M4" s="60" t="s">
        <v>80</v>
      </c>
      <c r="N4" s="60"/>
      <c r="O4" s="60"/>
    </row>
    <row r="5" spans="1:15" ht="64" x14ac:dyDescent="0.2">
      <c r="A5" s="8"/>
      <c r="B5" s="14" t="s">
        <v>53</v>
      </c>
      <c r="C5" s="9" t="s">
        <v>2</v>
      </c>
      <c r="D5" s="7" t="s">
        <v>35</v>
      </c>
      <c r="E5" s="8" t="s">
        <v>58</v>
      </c>
      <c r="F5" s="8"/>
      <c r="G5" s="20" t="s">
        <v>105</v>
      </c>
      <c r="H5" s="17" t="s">
        <v>51</v>
      </c>
      <c r="I5" s="35" t="s">
        <v>84</v>
      </c>
      <c r="J5" s="38" t="s">
        <v>81</v>
      </c>
      <c r="K5" s="39" t="s">
        <v>51</v>
      </c>
      <c r="L5" s="38" t="s">
        <v>109</v>
      </c>
      <c r="M5" s="42" t="s">
        <v>81</v>
      </c>
      <c r="N5" s="43" t="s">
        <v>51</v>
      </c>
      <c r="O5" s="42" t="s">
        <v>109</v>
      </c>
    </row>
    <row r="6" spans="1:15" x14ac:dyDescent="0.2">
      <c r="A6" s="5" t="s">
        <v>3</v>
      </c>
      <c r="B6" s="15"/>
      <c r="C6" s="6"/>
      <c r="D6" s="2"/>
      <c r="E6" s="8"/>
      <c r="F6" s="8"/>
      <c r="G6" s="18"/>
      <c r="H6" s="17"/>
      <c r="I6" s="36"/>
      <c r="J6" s="39"/>
      <c r="K6" s="39"/>
      <c r="L6" s="39"/>
      <c r="M6" s="43"/>
      <c r="N6" s="43"/>
      <c r="O6" s="43"/>
    </row>
    <row r="7" spans="1:15" x14ac:dyDescent="0.2">
      <c r="A7" s="5" t="s">
        <v>4</v>
      </c>
      <c r="B7" s="15"/>
      <c r="C7" s="6"/>
      <c r="D7" s="2"/>
      <c r="E7" s="8"/>
      <c r="F7" s="8"/>
      <c r="G7" s="18"/>
      <c r="H7" s="17"/>
      <c r="I7" s="36"/>
      <c r="J7" s="39"/>
      <c r="K7" s="39"/>
      <c r="L7" s="39"/>
      <c r="M7" s="43"/>
      <c r="N7" s="43"/>
      <c r="O7" s="43"/>
    </row>
    <row r="8" spans="1:15" ht="51" x14ac:dyDescent="0.2">
      <c r="A8" s="8" t="s">
        <v>5</v>
      </c>
      <c r="B8" s="10">
        <v>307.20000000000005</v>
      </c>
      <c r="C8" s="2">
        <v>1000</v>
      </c>
      <c r="D8" s="2">
        <v>0</v>
      </c>
      <c r="E8" s="8" t="s">
        <v>36</v>
      </c>
      <c r="F8" s="8"/>
      <c r="G8" s="18">
        <v>1500</v>
      </c>
      <c r="H8" s="16" t="s">
        <v>67</v>
      </c>
      <c r="I8" s="37">
        <f t="shared" ref="I8:I20" si="0">G8-C8</f>
        <v>500</v>
      </c>
      <c r="J8" s="40">
        <v>1000</v>
      </c>
      <c r="K8" s="38" t="s">
        <v>110</v>
      </c>
      <c r="L8" s="40">
        <f t="shared" ref="L8:L20" si="1">J8-C8</f>
        <v>0</v>
      </c>
      <c r="M8" s="44">
        <v>1500</v>
      </c>
      <c r="N8" s="42" t="s">
        <v>67</v>
      </c>
      <c r="O8" s="44">
        <f t="shared" ref="O8:O20" si="2">M8-I8</f>
        <v>1000</v>
      </c>
    </row>
    <row r="9" spans="1:15" ht="51" x14ac:dyDescent="0.2">
      <c r="A9" s="8" t="s">
        <v>6</v>
      </c>
      <c r="B9" s="10">
        <v>295.41999999999996</v>
      </c>
      <c r="C9" s="2">
        <v>400</v>
      </c>
      <c r="D9" s="2">
        <v>86.34</v>
      </c>
      <c r="E9" s="8" t="s">
        <v>47</v>
      </c>
      <c r="F9" s="8"/>
      <c r="G9" s="18">
        <v>400</v>
      </c>
      <c r="H9" s="16" t="s">
        <v>85</v>
      </c>
      <c r="I9" s="37">
        <f t="shared" si="0"/>
        <v>0</v>
      </c>
      <c r="J9" s="40">
        <v>400</v>
      </c>
      <c r="K9" s="38" t="s">
        <v>111</v>
      </c>
      <c r="L9" s="40">
        <f t="shared" si="1"/>
        <v>0</v>
      </c>
      <c r="M9" s="44">
        <v>400</v>
      </c>
      <c r="N9" s="42" t="s">
        <v>85</v>
      </c>
      <c r="O9" s="44">
        <f t="shared" si="2"/>
        <v>400</v>
      </c>
    </row>
    <row r="10" spans="1:15" ht="102" x14ac:dyDescent="0.2">
      <c r="A10" s="8" t="s">
        <v>7</v>
      </c>
      <c r="B10" s="10">
        <v>10006.57</v>
      </c>
      <c r="C10" s="2">
        <v>9605</v>
      </c>
      <c r="D10" s="2">
        <v>4484.83</v>
      </c>
      <c r="E10" s="4" t="s">
        <v>59</v>
      </c>
      <c r="F10" s="4"/>
      <c r="G10" s="18">
        <v>12000</v>
      </c>
      <c r="H10" s="16" t="s">
        <v>97</v>
      </c>
      <c r="I10" s="37">
        <f t="shared" si="0"/>
        <v>2395</v>
      </c>
      <c r="J10" s="40">
        <v>10200</v>
      </c>
      <c r="K10" s="38" t="s">
        <v>112</v>
      </c>
      <c r="L10" s="40">
        <f t="shared" si="1"/>
        <v>595</v>
      </c>
      <c r="M10" s="44">
        <v>12000</v>
      </c>
      <c r="N10" s="42" t="s">
        <v>97</v>
      </c>
      <c r="O10" s="44">
        <f t="shared" si="2"/>
        <v>9605</v>
      </c>
    </row>
    <row r="11" spans="1:15" ht="51" x14ac:dyDescent="0.2">
      <c r="A11" s="8" t="s">
        <v>8</v>
      </c>
      <c r="B11" s="10">
        <v>759.18</v>
      </c>
      <c r="C11" s="2">
        <v>760</v>
      </c>
      <c r="D11" s="2">
        <v>751.7</v>
      </c>
      <c r="E11" s="4" t="s">
        <v>60</v>
      </c>
      <c r="F11" s="4"/>
      <c r="G11" s="18">
        <v>810</v>
      </c>
      <c r="H11" s="16" t="s">
        <v>86</v>
      </c>
      <c r="I11" s="37">
        <f t="shared" si="0"/>
        <v>50</v>
      </c>
      <c r="J11" s="40">
        <v>810</v>
      </c>
      <c r="K11" s="38" t="s">
        <v>113</v>
      </c>
      <c r="L11" s="40">
        <f t="shared" si="1"/>
        <v>50</v>
      </c>
      <c r="M11" s="44">
        <v>810</v>
      </c>
      <c r="N11" s="42" t="s">
        <v>86</v>
      </c>
      <c r="O11" s="44">
        <f t="shared" si="2"/>
        <v>760</v>
      </c>
    </row>
    <row r="12" spans="1:15" ht="34" x14ac:dyDescent="0.2">
      <c r="A12" s="8" t="s">
        <v>9</v>
      </c>
      <c r="B12" s="10">
        <v>450</v>
      </c>
      <c r="C12" s="2">
        <v>630</v>
      </c>
      <c r="D12" s="2">
        <v>690</v>
      </c>
      <c r="E12" s="8" t="s">
        <v>37</v>
      </c>
      <c r="F12" s="8"/>
      <c r="G12" s="18">
        <v>700</v>
      </c>
      <c r="H12" s="16" t="s">
        <v>68</v>
      </c>
      <c r="I12" s="37">
        <f t="shared" si="0"/>
        <v>70</v>
      </c>
      <c r="J12" s="40">
        <v>700</v>
      </c>
      <c r="K12" s="38" t="s">
        <v>114</v>
      </c>
      <c r="L12" s="40">
        <f t="shared" si="1"/>
        <v>70</v>
      </c>
      <c r="M12" s="44">
        <v>700</v>
      </c>
      <c r="N12" s="42" t="s">
        <v>68</v>
      </c>
      <c r="O12" s="44">
        <f t="shared" si="2"/>
        <v>630</v>
      </c>
    </row>
    <row r="13" spans="1:15" ht="119" x14ac:dyDescent="0.2">
      <c r="A13" s="8" t="s">
        <v>10</v>
      </c>
      <c r="B13" s="10">
        <v>908.6</v>
      </c>
      <c r="C13" s="2">
        <v>750</v>
      </c>
      <c r="D13" s="2">
        <v>558.59</v>
      </c>
      <c r="E13" s="8" t="s">
        <v>37</v>
      </c>
      <c r="F13" s="8"/>
      <c r="G13" s="18">
        <v>1500</v>
      </c>
      <c r="H13" s="16" t="s">
        <v>69</v>
      </c>
      <c r="I13" s="37">
        <f t="shared" si="0"/>
        <v>750</v>
      </c>
      <c r="J13" s="40">
        <v>1000</v>
      </c>
      <c r="K13" s="38" t="s">
        <v>125</v>
      </c>
      <c r="L13" s="40">
        <f t="shared" si="1"/>
        <v>250</v>
      </c>
      <c r="M13" s="44">
        <v>1500</v>
      </c>
      <c r="N13" s="42" t="s">
        <v>69</v>
      </c>
      <c r="O13" s="44">
        <f t="shared" si="2"/>
        <v>750</v>
      </c>
    </row>
    <row r="14" spans="1:15" ht="187" x14ac:dyDescent="0.2">
      <c r="A14" s="8" t="s">
        <v>11</v>
      </c>
      <c r="B14" s="10">
        <v>600</v>
      </c>
      <c r="C14" s="2">
        <v>2500</v>
      </c>
      <c r="D14" s="2">
        <v>90.300000000000011</v>
      </c>
      <c r="E14" s="4" t="s">
        <v>70</v>
      </c>
      <c r="F14" s="8"/>
      <c r="G14" s="18">
        <v>2500</v>
      </c>
      <c r="H14" s="16" t="s">
        <v>48</v>
      </c>
      <c r="I14" s="37">
        <f t="shared" si="0"/>
        <v>0</v>
      </c>
      <c r="J14" s="40">
        <v>1000</v>
      </c>
      <c r="K14" s="38" t="s">
        <v>115</v>
      </c>
      <c r="L14" s="40">
        <f t="shared" si="1"/>
        <v>-1500</v>
      </c>
      <c r="M14" s="44">
        <v>2500</v>
      </c>
      <c r="N14" s="42" t="s">
        <v>48</v>
      </c>
      <c r="O14" s="44">
        <f t="shared" si="2"/>
        <v>2500</v>
      </c>
    </row>
    <row r="15" spans="1:15" ht="85" x14ac:dyDescent="0.2">
      <c r="A15" s="8" t="s">
        <v>12</v>
      </c>
      <c r="B15" s="10">
        <v>670.46</v>
      </c>
      <c r="C15" s="2">
        <v>600</v>
      </c>
      <c r="D15" s="2">
        <v>600.46</v>
      </c>
      <c r="E15" s="8" t="s">
        <v>37</v>
      </c>
      <c r="F15" s="8"/>
      <c r="G15" s="18">
        <v>660</v>
      </c>
      <c r="H15" s="16" t="s">
        <v>116</v>
      </c>
      <c r="I15" s="37">
        <f t="shared" si="0"/>
        <v>60</v>
      </c>
      <c r="J15" s="40">
        <v>660</v>
      </c>
      <c r="K15" s="38" t="s">
        <v>116</v>
      </c>
      <c r="L15" s="40">
        <f t="shared" si="1"/>
        <v>60</v>
      </c>
      <c r="M15" s="44">
        <v>660</v>
      </c>
      <c r="N15" s="42" t="s">
        <v>116</v>
      </c>
      <c r="O15" s="44">
        <f t="shared" si="2"/>
        <v>600</v>
      </c>
    </row>
    <row r="16" spans="1:15" ht="85" x14ac:dyDescent="0.2">
      <c r="A16" s="8" t="s">
        <v>13</v>
      </c>
      <c r="B16" s="10">
        <v>849</v>
      </c>
      <c r="C16" s="2">
        <v>1500</v>
      </c>
      <c r="D16" s="2">
        <v>597</v>
      </c>
      <c r="E16" s="4" t="s">
        <v>52</v>
      </c>
      <c r="F16" s="4"/>
      <c r="G16" s="18">
        <v>1500</v>
      </c>
      <c r="H16" s="16" t="s">
        <v>71</v>
      </c>
      <c r="I16" s="37">
        <f t="shared" si="0"/>
        <v>0</v>
      </c>
      <c r="J16" s="40">
        <v>1200</v>
      </c>
      <c r="K16" s="38" t="s">
        <v>117</v>
      </c>
      <c r="L16" s="40">
        <f t="shared" si="1"/>
        <v>-300</v>
      </c>
      <c r="M16" s="44">
        <v>1500</v>
      </c>
      <c r="N16" s="42" t="s">
        <v>71</v>
      </c>
      <c r="O16" s="44">
        <f t="shared" si="2"/>
        <v>1500</v>
      </c>
    </row>
    <row r="17" spans="1:15" ht="136" x14ac:dyDescent="0.2">
      <c r="A17" s="8" t="s">
        <v>14</v>
      </c>
      <c r="B17" s="10">
        <v>0</v>
      </c>
      <c r="C17" s="2">
        <v>2400</v>
      </c>
      <c r="D17" s="2">
        <v>0</v>
      </c>
      <c r="E17" s="8" t="s">
        <v>61</v>
      </c>
      <c r="F17" s="8"/>
      <c r="G17" s="18">
        <v>2400</v>
      </c>
      <c r="H17" s="16" t="s">
        <v>40</v>
      </c>
      <c r="I17" s="37">
        <f t="shared" si="0"/>
        <v>0</v>
      </c>
      <c r="J17" s="40">
        <v>0</v>
      </c>
      <c r="K17" s="38" t="s">
        <v>126</v>
      </c>
      <c r="L17" s="40">
        <f t="shared" si="1"/>
        <v>-2400</v>
      </c>
      <c r="M17" s="44">
        <v>2400</v>
      </c>
      <c r="N17" s="42" t="s">
        <v>40</v>
      </c>
      <c r="O17" s="44">
        <f t="shared" si="2"/>
        <v>2400</v>
      </c>
    </row>
    <row r="18" spans="1:15" ht="170" x14ac:dyDescent="0.2">
      <c r="A18" s="8" t="s">
        <v>15</v>
      </c>
      <c r="B18" s="10">
        <v>200</v>
      </c>
      <c r="C18" s="2">
        <v>210</v>
      </c>
      <c r="D18" s="2">
        <v>0</v>
      </c>
      <c r="E18" s="4" t="s">
        <v>62</v>
      </c>
      <c r="F18" s="8"/>
      <c r="G18" s="18">
        <v>200</v>
      </c>
      <c r="H18" s="16" t="s">
        <v>72</v>
      </c>
      <c r="I18" s="37">
        <f t="shared" si="0"/>
        <v>-10</v>
      </c>
      <c r="J18" s="40">
        <v>0</v>
      </c>
      <c r="K18" s="38" t="s">
        <v>119</v>
      </c>
      <c r="L18" s="40">
        <f t="shared" si="1"/>
        <v>-210</v>
      </c>
      <c r="M18" s="44">
        <v>200</v>
      </c>
      <c r="N18" s="42" t="s">
        <v>72</v>
      </c>
      <c r="O18" s="44">
        <f t="shared" si="2"/>
        <v>210</v>
      </c>
    </row>
    <row r="19" spans="1:15" ht="102" x14ac:dyDescent="0.2">
      <c r="A19" s="4" t="s">
        <v>98</v>
      </c>
      <c r="B19" s="10"/>
      <c r="C19" s="2">
        <v>0</v>
      </c>
      <c r="D19" s="2">
        <v>0</v>
      </c>
      <c r="E19" s="8" t="s">
        <v>63</v>
      </c>
      <c r="F19" s="8"/>
      <c r="G19" s="18">
        <v>750</v>
      </c>
      <c r="H19" s="16" t="s">
        <v>73</v>
      </c>
      <c r="I19" s="37">
        <f t="shared" si="0"/>
        <v>750</v>
      </c>
      <c r="J19" s="40">
        <v>950</v>
      </c>
      <c r="K19" s="38" t="s">
        <v>118</v>
      </c>
      <c r="L19" s="40">
        <f t="shared" si="1"/>
        <v>950</v>
      </c>
      <c r="M19" s="44">
        <v>750</v>
      </c>
      <c r="N19" s="42" t="s">
        <v>73</v>
      </c>
      <c r="O19" s="44">
        <f t="shared" si="2"/>
        <v>0</v>
      </c>
    </row>
    <row r="20" spans="1:15" ht="17" x14ac:dyDescent="0.2">
      <c r="A20" s="4" t="s">
        <v>87</v>
      </c>
      <c r="B20" s="10"/>
      <c r="C20" s="2">
        <v>0</v>
      </c>
      <c r="D20" s="2"/>
      <c r="E20" s="8"/>
      <c r="F20" s="8"/>
      <c r="G20" s="18">
        <v>32</v>
      </c>
      <c r="H20" s="16" t="s">
        <v>88</v>
      </c>
      <c r="I20" s="37">
        <f t="shared" si="0"/>
        <v>32</v>
      </c>
      <c r="J20" s="40">
        <v>32</v>
      </c>
      <c r="K20" s="38" t="s">
        <v>88</v>
      </c>
      <c r="L20" s="40">
        <f t="shared" si="1"/>
        <v>32</v>
      </c>
      <c r="M20" s="44">
        <v>32</v>
      </c>
      <c r="N20" s="42" t="s">
        <v>88</v>
      </c>
      <c r="O20" s="44">
        <f t="shared" si="2"/>
        <v>0</v>
      </c>
    </row>
    <row r="21" spans="1:15" x14ac:dyDescent="0.2">
      <c r="A21" s="5" t="s">
        <v>16</v>
      </c>
      <c r="B21" s="10"/>
      <c r="C21" s="6"/>
      <c r="D21" s="2"/>
      <c r="E21" s="8"/>
      <c r="F21" s="8"/>
      <c r="G21" s="18"/>
      <c r="H21" s="17"/>
      <c r="I21" s="37"/>
      <c r="J21" s="40"/>
      <c r="K21" s="39"/>
      <c r="L21" s="39"/>
      <c r="M21" s="43"/>
      <c r="N21" s="43"/>
      <c r="O21" s="43"/>
    </row>
    <row r="22" spans="1:15" ht="170" x14ac:dyDescent="0.2">
      <c r="A22" s="8" t="s">
        <v>17</v>
      </c>
      <c r="B22" s="10">
        <v>122</v>
      </c>
      <c r="C22" s="2">
        <v>105</v>
      </c>
      <c r="D22" s="2">
        <v>126</v>
      </c>
      <c r="E22" s="8" t="s">
        <v>38</v>
      </c>
      <c r="F22" s="8"/>
      <c r="G22" s="18">
        <v>130</v>
      </c>
      <c r="H22" s="16" t="s">
        <v>99</v>
      </c>
      <c r="I22" s="37">
        <f>G22-C22</f>
        <v>25</v>
      </c>
      <c r="J22" s="40">
        <v>130</v>
      </c>
      <c r="K22" s="38" t="s">
        <v>127</v>
      </c>
      <c r="L22" s="40">
        <f>J22-D22</f>
        <v>4</v>
      </c>
      <c r="M22" s="44">
        <v>130</v>
      </c>
      <c r="N22" s="42" t="s">
        <v>127</v>
      </c>
      <c r="O22" s="44">
        <f>M22-G22</f>
        <v>0</v>
      </c>
    </row>
    <row r="23" spans="1:15" ht="170" x14ac:dyDescent="0.2">
      <c r="A23" s="4" t="s">
        <v>18</v>
      </c>
      <c r="B23" s="10">
        <v>1023</v>
      </c>
      <c r="C23" s="2">
        <v>950</v>
      </c>
      <c r="D23" s="2">
        <v>1046.3800000000001</v>
      </c>
      <c r="E23" s="8" t="s">
        <v>38</v>
      </c>
      <c r="F23" s="8"/>
      <c r="G23" s="18">
        <v>1100</v>
      </c>
      <c r="H23" s="17"/>
      <c r="I23" s="37">
        <f>G23-C23</f>
        <v>150</v>
      </c>
      <c r="J23" s="40">
        <v>1100</v>
      </c>
      <c r="K23" s="38" t="s">
        <v>127</v>
      </c>
      <c r="L23" s="40">
        <f>J23-D23</f>
        <v>53.619999999999891</v>
      </c>
      <c r="M23" s="44">
        <v>1100</v>
      </c>
      <c r="N23" s="42" t="s">
        <v>127</v>
      </c>
      <c r="O23" s="44">
        <f>M23-G23</f>
        <v>0</v>
      </c>
    </row>
    <row r="24" spans="1:15" ht="68" x14ac:dyDescent="0.2">
      <c r="A24" s="8" t="s">
        <v>19</v>
      </c>
      <c r="B24" s="10">
        <v>1500</v>
      </c>
      <c r="C24" s="2">
        <v>1500</v>
      </c>
      <c r="D24" s="2">
        <v>0</v>
      </c>
      <c r="E24" s="4" t="s">
        <v>64</v>
      </c>
      <c r="F24" s="8"/>
      <c r="G24" s="18">
        <v>0</v>
      </c>
      <c r="H24" s="16" t="s">
        <v>74</v>
      </c>
      <c r="I24" s="37">
        <f>G24-C24</f>
        <v>-1500</v>
      </c>
      <c r="J24" s="40">
        <v>0</v>
      </c>
      <c r="K24" s="38" t="s">
        <v>74</v>
      </c>
      <c r="L24" s="40">
        <f>J24-C24</f>
        <v>-1500</v>
      </c>
      <c r="M24" s="44">
        <v>0</v>
      </c>
      <c r="N24" s="42" t="s">
        <v>74</v>
      </c>
      <c r="O24" s="44">
        <f>M24-F24</f>
        <v>0</v>
      </c>
    </row>
    <row r="25" spans="1:15" x14ac:dyDescent="0.2">
      <c r="A25" s="5" t="s">
        <v>20</v>
      </c>
      <c r="B25" s="10"/>
      <c r="C25" s="6"/>
      <c r="D25" s="2"/>
      <c r="E25" s="8"/>
      <c r="F25" s="8"/>
      <c r="G25" s="18"/>
      <c r="H25" s="17"/>
      <c r="I25" s="37"/>
      <c r="J25" s="40"/>
      <c r="K25" s="39"/>
      <c r="L25" s="39"/>
      <c r="M25" s="44"/>
      <c r="N25" s="43"/>
      <c r="O25" s="43"/>
    </row>
    <row r="26" spans="1:15" ht="153" x14ac:dyDescent="0.2">
      <c r="A26" s="4" t="s">
        <v>21</v>
      </c>
      <c r="B26" s="10">
        <v>1229.1600000000001</v>
      </c>
      <c r="C26" s="7">
        <v>1500</v>
      </c>
      <c r="D26" s="2">
        <v>150</v>
      </c>
      <c r="E26" s="4" t="s">
        <v>100</v>
      </c>
      <c r="F26" s="8"/>
      <c r="G26" s="18">
        <v>1500</v>
      </c>
      <c r="H26" s="16" t="s">
        <v>75</v>
      </c>
      <c r="I26" s="37">
        <f>G26-C26</f>
        <v>0</v>
      </c>
      <c r="J26" s="40">
        <v>1000</v>
      </c>
      <c r="K26" s="38" t="s">
        <v>128</v>
      </c>
      <c r="L26" s="40">
        <f t="shared" ref="L26:L33" si="3">J26-C26</f>
        <v>-500</v>
      </c>
      <c r="M26" s="44">
        <v>1000</v>
      </c>
      <c r="N26" s="42" t="s">
        <v>128</v>
      </c>
      <c r="O26" s="44">
        <f t="shared" ref="O26:O33" si="4">M26-F26</f>
        <v>1000</v>
      </c>
    </row>
    <row r="27" spans="1:15" ht="17" x14ac:dyDescent="0.2">
      <c r="A27" s="8" t="s">
        <v>43</v>
      </c>
      <c r="B27" s="10">
        <v>0</v>
      </c>
      <c r="C27" s="7">
        <v>0</v>
      </c>
      <c r="D27" s="2"/>
      <c r="E27" s="8"/>
      <c r="F27" s="8"/>
      <c r="G27" s="18">
        <v>2000</v>
      </c>
      <c r="H27" s="17" t="s">
        <v>45</v>
      </c>
      <c r="I27" s="37">
        <f>G27-C27</f>
        <v>2000</v>
      </c>
      <c r="J27" s="40">
        <v>2000</v>
      </c>
      <c r="K27" s="38" t="s">
        <v>123</v>
      </c>
      <c r="L27" s="40">
        <f t="shared" si="3"/>
        <v>2000</v>
      </c>
      <c r="M27" s="44">
        <v>2000</v>
      </c>
      <c r="N27" s="42" t="s">
        <v>123</v>
      </c>
      <c r="O27" s="44">
        <f t="shared" si="4"/>
        <v>2000</v>
      </c>
    </row>
    <row r="28" spans="1:15" ht="34" x14ac:dyDescent="0.2">
      <c r="A28" s="8" t="s">
        <v>44</v>
      </c>
      <c r="B28" s="10">
        <v>0</v>
      </c>
      <c r="C28" s="7">
        <v>0</v>
      </c>
      <c r="D28" s="2"/>
      <c r="E28" s="8"/>
      <c r="F28" s="8"/>
      <c r="G28" s="18">
        <v>350</v>
      </c>
      <c r="H28" s="17" t="s">
        <v>45</v>
      </c>
      <c r="I28" s="37">
        <f t="shared" ref="I28:I33" si="5">G28-C28</f>
        <v>350</v>
      </c>
      <c r="J28" s="40">
        <v>0</v>
      </c>
      <c r="K28" s="38" t="s">
        <v>124</v>
      </c>
      <c r="L28" s="40">
        <f t="shared" si="3"/>
        <v>0</v>
      </c>
      <c r="M28" s="44">
        <v>0</v>
      </c>
      <c r="N28" s="42" t="s">
        <v>124</v>
      </c>
      <c r="O28" s="44">
        <f t="shared" si="4"/>
        <v>0</v>
      </c>
    </row>
    <row r="29" spans="1:15" ht="51" x14ac:dyDescent="0.2">
      <c r="A29" s="8" t="s">
        <v>22</v>
      </c>
      <c r="B29" s="10">
        <v>0</v>
      </c>
      <c r="C29" s="2">
        <v>150</v>
      </c>
      <c r="D29" s="2">
        <v>0</v>
      </c>
      <c r="E29" s="4" t="s">
        <v>101</v>
      </c>
      <c r="F29" s="4"/>
      <c r="G29" s="18">
        <v>0</v>
      </c>
      <c r="H29" s="16" t="s">
        <v>76</v>
      </c>
      <c r="I29" s="37">
        <f t="shared" si="5"/>
        <v>-150</v>
      </c>
      <c r="J29" s="40">
        <v>0</v>
      </c>
      <c r="K29" s="38" t="s">
        <v>76</v>
      </c>
      <c r="L29" s="40">
        <f t="shared" si="3"/>
        <v>-150</v>
      </c>
      <c r="M29" s="44">
        <v>0</v>
      </c>
      <c r="N29" s="42" t="s">
        <v>76</v>
      </c>
      <c r="O29" s="44">
        <f t="shared" si="4"/>
        <v>0</v>
      </c>
    </row>
    <row r="30" spans="1:15" ht="51" x14ac:dyDescent="0.2">
      <c r="A30" s="8" t="s">
        <v>23</v>
      </c>
      <c r="B30" s="10">
        <v>0</v>
      </c>
      <c r="C30" s="2">
        <v>100</v>
      </c>
      <c r="D30" s="2">
        <v>0</v>
      </c>
      <c r="E30" s="8"/>
      <c r="F30" s="8"/>
      <c r="G30" s="19">
        <v>100</v>
      </c>
      <c r="H30" s="16" t="s">
        <v>77</v>
      </c>
      <c r="I30" s="37">
        <f t="shared" si="5"/>
        <v>0</v>
      </c>
      <c r="J30" s="40">
        <v>0</v>
      </c>
      <c r="K30" s="38" t="s">
        <v>120</v>
      </c>
      <c r="L30" s="40">
        <f t="shared" si="3"/>
        <v>-100</v>
      </c>
      <c r="M30" s="44">
        <v>0</v>
      </c>
      <c r="N30" s="42" t="s">
        <v>120</v>
      </c>
      <c r="O30" s="44">
        <f t="shared" si="4"/>
        <v>0</v>
      </c>
    </row>
    <row r="31" spans="1:15" ht="51" x14ac:dyDescent="0.2">
      <c r="A31" s="8" t="s">
        <v>24</v>
      </c>
      <c r="B31" s="10">
        <v>0</v>
      </c>
      <c r="C31" s="2">
        <v>2000</v>
      </c>
      <c r="D31" s="2">
        <v>0</v>
      </c>
      <c r="E31" s="8" t="s">
        <v>89</v>
      </c>
      <c r="F31" s="8"/>
      <c r="G31" s="18">
        <v>3180</v>
      </c>
      <c r="H31" s="16" t="s">
        <v>106</v>
      </c>
      <c r="I31" s="37">
        <f t="shared" si="5"/>
        <v>1180</v>
      </c>
      <c r="J31" s="40">
        <v>0</v>
      </c>
      <c r="K31" s="38" t="s">
        <v>121</v>
      </c>
      <c r="L31" s="40">
        <f t="shared" si="3"/>
        <v>-2000</v>
      </c>
      <c r="M31" s="44">
        <v>0</v>
      </c>
      <c r="N31" s="42" t="s">
        <v>121</v>
      </c>
      <c r="O31" s="44">
        <f t="shared" si="4"/>
        <v>0</v>
      </c>
    </row>
    <row r="32" spans="1:15" ht="102" x14ac:dyDescent="0.2">
      <c r="A32" s="8" t="s">
        <v>25</v>
      </c>
      <c r="B32" s="10">
        <v>0</v>
      </c>
      <c r="C32" s="2">
        <v>1291</v>
      </c>
      <c r="D32" s="2">
        <v>0</v>
      </c>
      <c r="E32" s="4" t="s">
        <v>66</v>
      </c>
      <c r="F32" s="8"/>
      <c r="G32" s="18">
        <v>1500</v>
      </c>
      <c r="H32" s="16" t="s">
        <v>46</v>
      </c>
      <c r="I32" s="37">
        <f t="shared" si="5"/>
        <v>209</v>
      </c>
      <c r="J32" s="40">
        <v>0</v>
      </c>
      <c r="K32" s="38" t="s">
        <v>122</v>
      </c>
      <c r="L32" s="40">
        <f t="shared" si="3"/>
        <v>-1291</v>
      </c>
      <c r="M32" s="44">
        <v>0</v>
      </c>
      <c r="N32" s="42" t="s">
        <v>122</v>
      </c>
      <c r="O32" s="44">
        <f t="shared" si="4"/>
        <v>0</v>
      </c>
    </row>
    <row r="33" spans="1:15" ht="102" x14ac:dyDescent="0.2">
      <c r="A33" s="8" t="s">
        <v>26</v>
      </c>
      <c r="B33" s="10">
        <v>0</v>
      </c>
      <c r="C33" s="2">
        <v>210</v>
      </c>
      <c r="D33" s="2">
        <v>0</v>
      </c>
      <c r="E33" s="8" t="s">
        <v>39</v>
      </c>
      <c r="F33" s="8"/>
      <c r="G33" s="18">
        <v>220</v>
      </c>
      <c r="H33" s="16" t="s">
        <v>90</v>
      </c>
      <c r="I33" s="37">
        <f t="shared" si="5"/>
        <v>10</v>
      </c>
      <c r="J33" s="40">
        <v>0</v>
      </c>
      <c r="K33" s="38" t="s">
        <v>122</v>
      </c>
      <c r="L33" s="40">
        <f t="shared" si="3"/>
        <v>-210</v>
      </c>
      <c r="M33" s="44">
        <v>0</v>
      </c>
      <c r="N33" s="42" t="s">
        <v>122</v>
      </c>
      <c r="O33" s="44">
        <f t="shared" si="4"/>
        <v>0</v>
      </c>
    </row>
    <row r="34" spans="1:15" ht="17" thickBot="1" x14ac:dyDescent="0.25">
      <c r="A34" s="5"/>
      <c r="B34" s="12"/>
      <c r="C34" s="6"/>
      <c r="D34" s="2"/>
      <c r="E34" s="8"/>
      <c r="F34" s="8"/>
      <c r="G34" s="23"/>
      <c r="H34" s="17"/>
      <c r="I34" s="37"/>
      <c r="J34" s="40"/>
      <c r="K34" s="39"/>
      <c r="L34" s="39"/>
      <c r="M34" s="43"/>
      <c r="N34" s="43"/>
      <c r="O34" s="43"/>
    </row>
    <row r="35" spans="1:15" ht="17" thickBot="1" x14ac:dyDescent="0.25">
      <c r="A35" s="5" t="s">
        <v>27</v>
      </c>
      <c r="B35" s="12">
        <f>SUM(B8:B34)</f>
        <v>18920.59</v>
      </c>
      <c r="C35" s="6">
        <f t="shared" ref="C35" si="6">SUM(C8:C34)</f>
        <v>28161</v>
      </c>
      <c r="D35" s="2">
        <v>9181.6</v>
      </c>
      <c r="E35" s="8"/>
      <c r="F35" s="21"/>
      <c r="G35" s="28">
        <f>SUM(G8:G34)</f>
        <v>35032</v>
      </c>
      <c r="H35" s="22"/>
      <c r="I35" s="34">
        <f>SUM(I8:I34)</f>
        <v>6871</v>
      </c>
      <c r="J35" s="41">
        <f>SUM(J8:J34)</f>
        <v>22182</v>
      </c>
      <c r="K35" s="39"/>
      <c r="L35" s="41">
        <f>SUM(L8:L34)</f>
        <v>-6096.38</v>
      </c>
      <c r="M35" s="44">
        <f>SUM(M8:M34)</f>
        <v>29182</v>
      </c>
      <c r="N35" s="43"/>
      <c r="O35" s="44">
        <f>SUM(O8:O34)</f>
        <v>23355</v>
      </c>
    </row>
    <row r="36" spans="1:15" x14ac:dyDescent="0.2">
      <c r="A36" s="8"/>
      <c r="B36" s="10"/>
      <c r="C36" s="2"/>
      <c r="D36" s="2"/>
      <c r="E36" s="8"/>
      <c r="F36" s="8"/>
      <c r="G36" s="27"/>
      <c r="H36" s="17"/>
      <c r="I36" s="37"/>
      <c r="J36" s="40"/>
      <c r="K36" s="39"/>
      <c r="L36" s="39"/>
      <c r="M36" s="43"/>
      <c r="N36" s="43"/>
      <c r="O36" s="43"/>
    </row>
    <row r="37" spans="1:15" ht="51" x14ac:dyDescent="0.2">
      <c r="A37" s="9" t="s">
        <v>91</v>
      </c>
      <c r="B37" s="12"/>
      <c r="C37" s="6"/>
      <c r="D37" s="2"/>
      <c r="E37" s="8"/>
      <c r="F37" s="8"/>
      <c r="G37" s="18"/>
      <c r="H37" s="17"/>
      <c r="I37" s="37"/>
      <c r="J37" s="40"/>
      <c r="K37" s="39"/>
      <c r="L37" s="39"/>
      <c r="M37" s="43"/>
      <c r="N37" s="43"/>
      <c r="O37" s="43"/>
    </row>
    <row r="38" spans="1:15" ht="34" x14ac:dyDescent="0.2">
      <c r="A38" s="4" t="s">
        <v>28</v>
      </c>
      <c r="B38" s="11">
        <v>1047.6400000000001</v>
      </c>
      <c r="C38" s="7">
        <v>15000</v>
      </c>
      <c r="D38" s="2">
        <v>0</v>
      </c>
      <c r="E38" s="8" t="s">
        <v>42</v>
      </c>
      <c r="F38" s="8"/>
      <c r="G38" s="18">
        <v>15000</v>
      </c>
      <c r="H38" s="16" t="s">
        <v>49</v>
      </c>
      <c r="I38" s="37"/>
      <c r="J38" s="40">
        <v>15000</v>
      </c>
      <c r="K38" s="38" t="s">
        <v>49</v>
      </c>
      <c r="L38" s="39"/>
      <c r="M38" s="44">
        <v>15000</v>
      </c>
      <c r="N38" s="42" t="s">
        <v>49</v>
      </c>
      <c r="O38" s="43"/>
    </row>
    <row r="39" spans="1:15" ht="17" x14ac:dyDescent="0.2">
      <c r="A39" s="4" t="s">
        <v>29</v>
      </c>
      <c r="B39" s="11">
        <v>0</v>
      </c>
      <c r="C39" s="7">
        <v>3000</v>
      </c>
      <c r="D39" s="2">
        <v>0</v>
      </c>
      <c r="E39" s="8"/>
      <c r="F39" s="8"/>
      <c r="G39" s="18">
        <v>5000</v>
      </c>
      <c r="H39" s="17" t="s">
        <v>107</v>
      </c>
      <c r="I39" s="37"/>
      <c r="J39" s="40">
        <v>5000</v>
      </c>
      <c r="K39" s="39" t="s">
        <v>107</v>
      </c>
      <c r="L39" s="39"/>
      <c r="M39" s="44">
        <v>5000</v>
      </c>
      <c r="N39" s="43" t="s">
        <v>107</v>
      </c>
      <c r="O39" s="43"/>
    </row>
    <row r="40" spans="1:15" ht="34" x14ac:dyDescent="0.2">
      <c r="A40" s="4" t="s">
        <v>30</v>
      </c>
      <c r="B40" s="11">
        <v>0</v>
      </c>
      <c r="C40" s="7">
        <v>5000</v>
      </c>
      <c r="D40" s="2">
        <v>0</v>
      </c>
      <c r="E40" s="8"/>
      <c r="F40" s="8"/>
      <c r="G40" s="18">
        <v>5000</v>
      </c>
      <c r="H40" s="16" t="s">
        <v>108</v>
      </c>
      <c r="I40" s="37"/>
      <c r="J40" s="40">
        <v>5000</v>
      </c>
      <c r="K40" s="38" t="s">
        <v>108</v>
      </c>
      <c r="L40" s="39"/>
      <c r="M40" s="44">
        <v>5000</v>
      </c>
      <c r="N40" s="42" t="s">
        <v>108</v>
      </c>
      <c r="O40" s="43"/>
    </row>
    <row r="41" spans="1:15" ht="17" x14ac:dyDescent="0.2">
      <c r="A41" s="4" t="s">
        <v>31</v>
      </c>
      <c r="B41" s="11">
        <v>4126.8</v>
      </c>
      <c r="C41" s="7">
        <v>1000</v>
      </c>
      <c r="D41" s="2">
        <v>0</v>
      </c>
      <c r="E41" s="8"/>
      <c r="F41" s="8"/>
      <c r="G41" s="18">
        <v>1000</v>
      </c>
      <c r="H41" s="17"/>
      <c r="I41" s="37"/>
      <c r="J41" s="40">
        <v>1000</v>
      </c>
      <c r="K41" s="39"/>
      <c r="L41" s="39"/>
      <c r="M41" s="44">
        <v>1000</v>
      </c>
      <c r="N41" s="43"/>
      <c r="O41" s="43"/>
    </row>
    <row r="42" spans="1:15" ht="17" x14ac:dyDescent="0.2">
      <c r="A42" s="4" t="s">
        <v>32</v>
      </c>
      <c r="B42" s="11">
        <v>8101.2</v>
      </c>
      <c r="C42" s="7">
        <v>3000</v>
      </c>
      <c r="D42" s="2">
        <v>0</v>
      </c>
      <c r="E42" s="8"/>
      <c r="F42" s="8"/>
      <c r="G42" s="18">
        <v>3000</v>
      </c>
      <c r="H42" s="17"/>
      <c r="I42" s="37"/>
      <c r="J42" s="40">
        <v>3000</v>
      </c>
      <c r="K42" s="39"/>
      <c r="L42" s="39"/>
      <c r="M42" s="44">
        <v>3000</v>
      </c>
      <c r="N42" s="43"/>
      <c r="O42" s="43"/>
    </row>
    <row r="43" spans="1:15" ht="51" x14ac:dyDescent="0.2">
      <c r="A43" s="4" t="s">
        <v>41</v>
      </c>
      <c r="B43" s="11">
        <v>0</v>
      </c>
      <c r="C43" s="7">
        <v>5000</v>
      </c>
      <c r="D43" s="2">
        <v>0</v>
      </c>
      <c r="E43" s="8" t="s">
        <v>94</v>
      </c>
      <c r="F43" s="8"/>
      <c r="G43" s="18">
        <v>5000</v>
      </c>
      <c r="H43" s="16" t="s">
        <v>50</v>
      </c>
      <c r="I43" s="37"/>
      <c r="J43" s="40">
        <v>5000</v>
      </c>
      <c r="K43" s="38" t="s">
        <v>50</v>
      </c>
      <c r="L43" s="39"/>
      <c r="M43" s="44">
        <v>5000</v>
      </c>
      <c r="N43" s="42" t="s">
        <v>50</v>
      </c>
      <c r="O43" s="43"/>
    </row>
    <row r="44" spans="1:15" ht="34" x14ac:dyDescent="0.2">
      <c r="A44" s="4" t="s">
        <v>33</v>
      </c>
      <c r="B44" s="11">
        <v>0</v>
      </c>
      <c r="C44" s="7">
        <v>150</v>
      </c>
      <c r="D44" s="2">
        <v>0</v>
      </c>
      <c r="E44" s="4" t="s">
        <v>65</v>
      </c>
      <c r="F44" s="8"/>
      <c r="G44" s="18">
        <v>150</v>
      </c>
      <c r="H44" s="17"/>
      <c r="I44" s="37"/>
      <c r="J44" s="40">
        <v>150</v>
      </c>
      <c r="K44" s="39"/>
      <c r="L44" s="39"/>
      <c r="M44" s="44">
        <v>150</v>
      </c>
      <c r="N44" s="43"/>
      <c r="O44" s="43"/>
    </row>
    <row r="45" spans="1:15" ht="52" thickBot="1" x14ac:dyDescent="0.25">
      <c r="A45" s="31" t="s">
        <v>92</v>
      </c>
      <c r="B45" s="10"/>
      <c r="C45" s="2">
        <v>1000</v>
      </c>
      <c r="D45" s="2"/>
      <c r="E45" s="4" t="s">
        <v>95</v>
      </c>
      <c r="F45" s="8"/>
      <c r="G45" s="23">
        <v>1000</v>
      </c>
      <c r="H45" s="16" t="s">
        <v>93</v>
      </c>
      <c r="I45" s="37"/>
      <c r="J45" s="49">
        <v>1000</v>
      </c>
      <c r="K45" s="38" t="s">
        <v>93</v>
      </c>
      <c r="L45" s="39"/>
      <c r="M45" s="45">
        <v>1000</v>
      </c>
      <c r="N45" s="42" t="s">
        <v>93</v>
      </c>
      <c r="O45" s="43"/>
    </row>
    <row r="46" spans="1:15" ht="18" thickBot="1" x14ac:dyDescent="0.25">
      <c r="A46" s="9" t="s">
        <v>27</v>
      </c>
      <c r="B46" s="13">
        <f>SUM(B38:B45)</f>
        <v>13275.64</v>
      </c>
      <c r="C46" s="6">
        <f t="shared" ref="C46" si="7">SUM(C38:C45)</f>
        <v>33150</v>
      </c>
      <c r="D46" s="2">
        <v>0</v>
      </c>
      <c r="E46" s="8"/>
      <c r="F46" s="21"/>
      <c r="G46" s="25">
        <f>SUM(G38:G45)</f>
        <v>35150</v>
      </c>
      <c r="H46" s="22"/>
      <c r="I46" s="37"/>
      <c r="J46" s="50">
        <f>SUM(J38:J45)</f>
        <v>35150</v>
      </c>
      <c r="K46" s="51"/>
      <c r="L46" s="39"/>
      <c r="M46" s="46">
        <f>SUM(M38:M45)</f>
        <v>35150</v>
      </c>
      <c r="N46" s="47"/>
      <c r="O46" s="43"/>
    </row>
    <row r="47" spans="1:15" ht="17" thickBot="1" x14ac:dyDescent="0.25">
      <c r="A47" s="8"/>
      <c r="B47" s="10"/>
      <c r="C47" s="8"/>
      <c r="D47" s="2"/>
      <c r="E47" s="8"/>
      <c r="F47" s="8"/>
      <c r="G47" s="26"/>
      <c r="H47" s="17"/>
      <c r="I47" s="37"/>
      <c r="J47" s="52"/>
      <c r="K47" s="39"/>
      <c r="L47" s="39"/>
      <c r="M47" s="48"/>
      <c r="N47" s="43"/>
      <c r="O47" s="43"/>
    </row>
    <row r="48" spans="1:15" ht="18" thickBot="1" x14ac:dyDescent="0.25">
      <c r="A48" s="9" t="s">
        <v>34</v>
      </c>
      <c r="B48" s="13">
        <f>B35+B46</f>
        <v>32196.23</v>
      </c>
      <c r="C48" s="6">
        <f t="shared" ref="C48" si="8">C35+C46</f>
        <v>61311</v>
      </c>
      <c r="D48" s="2">
        <v>9181.6</v>
      </c>
      <c r="E48" s="8"/>
      <c r="F48" s="21"/>
      <c r="G48" s="25">
        <f>G35+G46</f>
        <v>70182</v>
      </c>
      <c r="H48" s="22"/>
      <c r="I48" s="37"/>
      <c r="J48" s="50">
        <f>J35+J46</f>
        <v>57332</v>
      </c>
      <c r="K48" s="51"/>
      <c r="L48" s="39"/>
      <c r="M48" s="46">
        <f>M35+M46</f>
        <v>64332</v>
      </c>
      <c r="N48" s="47"/>
      <c r="O48" s="43"/>
    </row>
    <row r="49" spans="1:15" x14ac:dyDescent="0.2">
      <c r="A49" s="8"/>
      <c r="B49" s="10"/>
      <c r="C49" s="8"/>
      <c r="D49" s="2"/>
      <c r="E49" s="8"/>
      <c r="F49" s="8"/>
      <c r="G49" s="24"/>
      <c r="H49" s="17"/>
      <c r="I49" s="37"/>
      <c r="J49" s="40"/>
      <c r="K49" s="39"/>
      <c r="L49" s="39"/>
      <c r="M49" s="43"/>
      <c r="N49" s="43"/>
      <c r="O49" s="43"/>
    </row>
    <row r="50" spans="1:15" x14ac:dyDescent="0.2">
      <c r="A50" s="8" t="s">
        <v>54</v>
      </c>
      <c r="B50" s="10">
        <v>2868</v>
      </c>
      <c r="C50" s="2">
        <v>2868</v>
      </c>
      <c r="D50" s="2">
        <v>3097.2</v>
      </c>
      <c r="E50" s="8" t="s">
        <v>57</v>
      </c>
      <c r="F50" s="8"/>
      <c r="G50" s="17"/>
      <c r="H50" s="17"/>
      <c r="I50" s="37"/>
      <c r="J50" s="40"/>
      <c r="K50" s="39"/>
      <c r="L50" s="39"/>
      <c r="M50" s="43"/>
      <c r="N50" s="43"/>
      <c r="O50" s="43"/>
    </row>
    <row r="51" spans="1:15" x14ac:dyDescent="0.2">
      <c r="A51" s="8" t="s">
        <v>55</v>
      </c>
      <c r="B51" s="10">
        <v>5668</v>
      </c>
      <c r="C51" s="2">
        <v>5668</v>
      </c>
      <c r="D51" s="2">
        <v>590</v>
      </c>
      <c r="E51" s="8"/>
      <c r="F51" s="8"/>
      <c r="G51" s="17"/>
      <c r="H51" s="17"/>
      <c r="I51" s="37"/>
      <c r="J51" s="40"/>
      <c r="K51" s="39"/>
      <c r="L51" s="39"/>
      <c r="M51" s="43"/>
      <c r="N51" s="43"/>
      <c r="O51" s="43"/>
    </row>
    <row r="52" spans="1:15" x14ac:dyDescent="0.2">
      <c r="A52" s="8" t="s">
        <v>56</v>
      </c>
      <c r="B52" s="10">
        <v>23078.28</v>
      </c>
      <c r="C52" s="2">
        <v>23078.28</v>
      </c>
      <c r="D52" s="2">
        <v>0</v>
      </c>
      <c r="E52" s="8"/>
      <c r="F52" s="8"/>
      <c r="G52" s="17"/>
      <c r="H52" s="17"/>
      <c r="I52" s="37"/>
      <c r="J52" s="40"/>
      <c r="K52" s="39"/>
      <c r="L52" s="39"/>
      <c r="M52" s="43"/>
      <c r="N52" s="43"/>
      <c r="O52" s="43"/>
    </row>
    <row r="53" spans="1:15" x14ac:dyDescent="0.2">
      <c r="A53" s="8" t="s">
        <v>102</v>
      </c>
      <c r="B53" s="10">
        <v>132331.65</v>
      </c>
      <c r="C53" s="2">
        <v>132331.65</v>
      </c>
      <c r="D53" s="2">
        <v>0</v>
      </c>
      <c r="E53" s="8"/>
      <c r="F53" s="8"/>
      <c r="G53" s="17"/>
      <c r="H53" s="17"/>
      <c r="I53" s="37"/>
      <c r="J53" s="40"/>
      <c r="K53" s="39"/>
      <c r="L53" s="39"/>
      <c r="M53" s="43"/>
      <c r="N53" s="43"/>
      <c r="O53" s="43"/>
    </row>
    <row r="54" spans="1:15" ht="34" x14ac:dyDescent="0.2">
      <c r="A54" s="29" t="s">
        <v>82</v>
      </c>
      <c r="B54" s="30">
        <v>16554.759999999998</v>
      </c>
      <c r="C54" s="3">
        <v>17861.099999999999</v>
      </c>
      <c r="E54" s="1" t="s">
        <v>96</v>
      </c>
      <c r="J54" s="33"/>
    </row>
    <row r="55" spans="1:15" x14ac:dyDescent="0.2">
      <c r="J55" s="33"/>
    </row>
    <row r="56" spans="1:15" x14ac:dyDescent="0.2">
      <c r="A56" s="5" t="s">
        <v>83</v>
      </c>
      <c r="B56" s="10">
        <v>24000</v>
      </c>
      <c r="C56" s="57">
        <v>28161</v>
      </c>
      <c r="D56" s="8"/>
      <c r="E56" s="8"/>
      <c r="F56" s="8"/>
      <c r="G56" s="6">
        <f>G46</f>
        <v>35150</v>
      </c>
      <c r="H56" s="8"/>
      <c r="I56" s="8"/>
      <c r="J56" s="6">
        <f>J35</f>
        <v>22182</v>
      </c>
      <c r="K56" s="8"/>
      <c r="L56" s="8"/>
      <c r="M56" s="6">
        <f>M35</f>
        <v>29182</v>
      </c>
      <c r="N56" s="8"/>
    </row>
    <row r="57" spans="1:15" x14ac:dyDescent="0.2">
      <c r="A57" s="8" t="s">
        <v>104</v>
      </c>
      <c r="B57" s="8"/>
      <c r="C57" s="53">
        <f>C56/1356.54</f>
        <v>20.759432084568093</v>
      </c>
      <c r="D57" s="8"/>
      <c r="E57" s="8"/>
      <c r="F57" s="8"/>
      <c r="G57" s="2">
        <f>G56/1366.7</f>
        <v>25.718884905246213</v>
      </c>
      <c r="H57" s="8"/>
      <c r="I57" s="8"/>
      <c r="J57" s="2">
        <f>J56/1366.7</f>
        <v>16.230335845467184</v>
      </c>
      <c r="K57" s="8"/>
      <c r="L57" s="8"/>
      <c r="M57" s="2">
        <f>M56/1366.7</f>
        <v>21.352162142386771</v>
      </c>
      <c r="N57" s="8"/>
    </row>
    <row r="58" spans="1:15" x14ac:dyDescent="0.2">
      <c r="A58" s="8"/>
      <c r="B58" s="8"/>
      <c r="C58" s="8"/>
      <c r="D58" s="8"/>
      <c r="E58" s="54" t="s">
        <v>103</v>
      </c>
      <c r="F58" s="8"/>
      <c r="G58" s="55">
        <f>(G57-C57)/C57</f>
        <v>0.2389011799780795</v>
      </c>
      <c r="H58" s="2">
        <f>G57-C57</f>
        <v>4.9594528206781199</v>
      </c>
      <c r="I58" s="8"/>
      <c r="J58" s="56">
        <f>(J57-C57)/C57</f>
        <v>-0.21817052704768816</v>
      </c>
      <c r="K58" s="53">
        <f>J57-C57</f>
        <v>-4.5290962391009089</v>
      </c>
      <c r="L58" s="8"/>
      <c r="M58" s="56">
        <f>(M56-C56)/C56</f>
        <v>3.6255814779304715E-2</v>
      </c>
      <c r="N58" s="2">
        <f>M57-C57</f>
        <v>0.59273005781867738</v>
      </c>
    </row>
  </sheetData>
  <mergeCells count="9">
    <mergeCell ref="A1:O1"/>
    <mergeCell ref="J3:L3"/>
    <mergeCell ref="J4:L4"/>
    <mergeCell ref="M3:O3"/>
    <mergeCell ref="M4:O4"/>
    <mergeCell ref="A2:O2"/>
    <mergeCell ref="C4:E4"/>
    <mergeCell ref="G4:I4"/>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Sarah Glen</cp:lastModifiedBy>
  <dcterms:created xsi:type="dcterms:W3CDTF">2020-10-21T14:18:33Z</dcterms:created>
  <dcterms:modified xsi:type="dcterms:W3CDTF">2020-11-17T12:27:04Z</dcterms:modified>
</cp:coreProperties>
</file>