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defaultThemeVersion="166925"/>
  <mc:AlternateContent xmlns:mc="http://schemas.openxmlformats.org/markup-compatibility/2006">
    <mc:Choice Requires="x15">
      <x15ac:absPath xmlns:x15ac="http://schemas.microsoft.com/office/spreadsheetml/2010/11/ac" url="https://d.docs.live.net/635b30ed99090850/CWPC/Finance Committee/Meeting 2020_11_23/"/>
    </mc:Choice>
  </mc:AlternateContent>
  <xr:revisionPtr revIDLastSave="0" documentId="8_{E079A9FC-CFB7-1F42-AC75-07747FE76948}" xr6:coauthVersionLast="45" xr6:coauthVersionMax="45" xr10:uidLastSave="{00000000-0000-0000-0000-000000000000}"/>
  <bookViews>
    <workbookView xWindow="0" yWindow="460" windowWidth="51200" windowHeight="26740" xr2:uid="{21D2615F-6580-F541-AEBD-D2F3D9A7B338}"/>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46" i="1" l="1"/>
  <c r="M48" i="1" s="1"/>
  <c r="J46" i="1"/>
  <c r="J48" i="1" s="1"/>
  <c r="N58" i="1"/>
  <c r="M58" i="1"/>
  <c r="M57" i="1"/>
  <c r="M56" i="1"/>
  <c r="O35" i="1"/>
  <c r="M35" i="1"/>
  <c r="O33" i="1"/>
  <c r="O32" i="1"/>
  <c r="O31" i="1"/>
  <c r="O30" i="1"/>
  <c r="O29" i="1"/>
  <c r="O28" i="1"/>
  <c r="O27" i="1"/>
  <c r="O26" i="1"/>
  <c r="O24" i="1"/>
  <c r="O23" i="1"/>
  <c r="O22" i="1"/>
  <c r="O20" i="1"/>
  <c r="O19" i="1"/>
  <c r="O18" i="1"/>
  <c r="O17" i="1"/>
  <c r="O16" i="1"/>
  <c r="O15" i="1"/>
  <c r="O14" i="1"/>
  <c r="O13" i="1"/>
  <c r="O12" i="1"/>
  <c r="O11" i="1"/>
  <c r="O10" i="1"/>
  <c r="O9" i="1"/>
  <c r="O8" i="1"/>
  <c r="K58" i="1"/>
  <c r="J58" i="1"/>
  <c r="J57" i="1"/>
  <c r="J56" i="1"/>
  <c r="L35" i="1"/>
  <c r="J35" i="1"/>
  <c r="L33" i="1"/>
  <c r="L32" i="1"/>
  <c r="L31" i="1"/>
  <c r="L30" i="1"/>
  <c r="L29" i="1"/>
  <c r="L28" i="1"/>
  <c r="L27" i="1"/>
  <c r="I27" i="1"/>
  <c r="L26" i="1"/>
  <c r="L24" i="1"/>
  <c r="L23" i="1"/>
  <c r="L22" i="1"/>
  <c r="L20" i="1"/>
  <c r="L19" i="1"/>
  <c r="L18" i="1"/>
  <c r="L17" i="1"/>
  <c r="L16" i="1"/>
  <c r="L15" i="1"/>
  <c r="L14" i="1"/>
  <c r="L13" i="1"/>
  <c r="L12" i="1"/>
  <c r="L11" i="1"/>
  <c r="L10" i="1"/>
  <c r="L9" i="1"/>
  <c r="L8" i="1"/>
  <c r="G56" i="1"/>
  <c r="G57" i="1" l="1"/>
  <c r="H58" i="1" s="1"/>
  <c r="C57" i="1"/>
  <c r="G58" i="1" l="1"/>
  <c r="I33" i="1"/>
  <c r="I32" i="1"/>
  <c r="I30" i="1"/>
  <c r="I23" i="1"/>
  <c r="I22" i="1"/>
  <c r="I24" i="1"/>
  <c r="I26" i="1"/>
  <c r="I29" i="1"/>
  <c r="I31" i="1"/>
  <c r="I28" i="1"/>
  <c r="I20" i="1"/>
  <c r="I19" i="1"/>
  <c r="I18" i="1"/>
  <c r="I17" i="1"/>
  <c r="I16" i="1"/>
  <c r="I15" i="1"/>
  <c r="I14" i="1"/>
  <c r="I13" i="1"/>
  <c r="I12" i="1"/>
  <c r="I11" i="1"/>
  <c r="I10" i="1"/>
  <c r="I9" i="1"/>
  <c r="I8" i="1"/>
  <c r="I35" i="1" l="1"/>
  <c r="B46" i="1"/>
  <c r="B35" i="1"/>
  <c r="B48" i="1" s="1"/>
  <c r="G46" i="1" l="1"/>
  <c r="G35" i="1"/>
  <c r="C46" i="1"/>
  <c r="C35" i="1"/>
  <c r="G48" i="1" l="1"/>
  <c r="C48" i="1"/>
</calcChain>
</file>

<file path=xl/sharedStrings.xml><?xml version="1.0" encoding="utf-8"?>
<sst xmlns="http://schemas.openxmlformats.org/spreadsheetml/2006/main" count="184" uniqueCount="133">
  <si>
    <t>Calne Without Parish Council </t>
  </si>
  <si>
    <t>Budget </t>
  </si>
  <si>
    <t>Budget  2020/2021</t>
  </si>
  <si>
    <t>BUDGET HEADINGS </t>
  </si>
  <si>
    <t>RUNNING COSTS </t>
  </si>
  <si>
    <t>Training </t>
  </si>
  <si>
    <t>Hall Hire </t>
  </si>
  <si>
    <t>Clerk </t>
  </si>
  <si>
    <t>Insurance </t>
  </si>
  <si>
    <t>Audit </t>
  </si>
  <si>
    <t>IT Services </t>
  </si>
  <si>
    <t>IT Development </t>
  </si>
  <si>
    <t>Email System </t>
  </si>
  <si>
    <t>Bin Emptying </t>
  </si>
  <si>
    <t>Election Provision </t>
  </si>
  <si>
    <t>Petty Cash </t>
  </si>
  <si>
    <t>OTHER COSTS </t>
  </si>
  <si>
    <t>Society of Local Council Clerks (SLCC) </t>
  </si>
  <si>
    <t>Wiltshire Association of Local Councils (WALC) </t>
  </si>
  <si>
    <t>Restoration of Reserve </t>
  </si>
  <si>
    <t>DISCRETIONARY </t>
  </si>
  <si>
    <t>Public Participation, Exhibitions, Events, Advertising and Communication </t>
  </si>
  <si>
    <t>Bin Purchases </t>
  </si>
  <si>
    <t>Chairman's Allowance </t>
  </si>
  <si>
    <t>Projects: Aesthetics </t>
  </si>
  <si>
    <t>Projects: Running costs </t>
  </si>
  <si>
    <t>Accountancy </t>
  </si>
  <si>
    <t>TOTAL</t>
  </si>
  <si>
    <t>ROAD SAFETY</t>
  </si>
  <si>
    <t>INFRASTRUCTURE </t>
  </si>
  <si>
    <t>MAINTENANCE</t>
  </si>
  <si>
    <t>COMMUNITY IMPROVEMENTS</t>
  </si>
  <si>
    <t>COMMUNITY FACILITIES</t>
  </si>
  <si>
    <t>STATUS</t>
  </si>
  <si>
    <t>TOTAL BUDGET</t>
  </si>
  <si>
    <t>Spend to date (30th Sept 2020)</t>
  </si>
  <si>
    <t>Planned Cllr Training cost £200 ex VAT</t>
  </si>
  <si>
    <t>Required</t>
  </si>
  <si>
    <t>Ongoing</t>
  </si>
  <si>
    <t>Not required this year</t>
  </si>
  <si>
    <t>Even though the May elections are not charged for there is still the possibility of an election during the year</t>
  </si>
  <si>
    <t>ENVIRONMENT&amp; INFRASTRUCTURE</t>
  </si>
  <si>
    <t>Road Safety Project out to Tender again</t>
  </si>
  <si>
    <t>Neighbourhood Plan</t>
  </si>
  <si>
    <t>Defibrillator Maintenance</t>
  </si>
  <si>
    <t>If approved</t>
  </si>
  <si>
    <t>Allows for project set up costs and any survey or consultancy required at the feasibility stage</t>
  </si>
  <si>
    <t>No meetings possible. Zoom costs £14.39 per month</t>
  </si>
  <si>
    <t>Council to consider if it wishes to keep this  at this level</t>
  </si>
  <si>
    <t>Roads Safety Project and VAS project</t>
  </si>
  <si>
    <t>River Marden projects and ongoing footpath projects</t>
  </si>
  <si>
    <t>Comments</t>
  </si>
  <si>
    <t xml:space="preserve">Increased number of bins, weekly cost when Studley bin is added £20 </t>
  </si>
  <si>
    <t>2019/20 Budget spend at Year end</t>
  </si>
  <si>
    <t>Reserve 1 Orders Placed</t>
  </si>
  <si>
    <t>Reserve 2 Approved Projects</t>
  </si>
  <si>
    <t>Reserve 3 Sun Edison</t>
  </si>
  <si>
    <t>Overspend is VAT that can be reclaimed.</t>
  </si>
  <si>
    <t>Commitments/ Comments</t>
  </si>
  <si>
    <t>Underspend unlikely. Annual pay increase to consider and overtime which may mean the Council paying more NI contributions</t>
  </si>
  <si>
    <t>Additional items added during the year increase in premium of at least £50 likely for next year.</t>
  </si>
  <si>
    <t>Cost of co-option advertising £300 approved.</t>
  </si>
  <si>
    <t>Reduced costs due to no physical meetings. New Credit card will be used for some petty cash items.</t>
  </si>
  <si>
    <t>To be added following auditor recommendations.</t>
  </si>
  <si>
    <t>The General reserve will increase if running costs are underspent so is likely to increase this year. Council to consider if level of reserve is now sufficient.</t>
  </si>
  <si>
    <t>Council to decide if it wishes to do this and continue next year</t>
  </si>
  <si>
    <t>Available for new project costs. Possible use in playground project</t>
  </si>
  <si>
    <t>New Councillor training required after election, could be increased</t>
  </si>
  <si>
    <t>Council will have similar audit costs</t>
  </si>
  <si>
    <t>Required to run website IT support to be considered and remote cloud storage</t>
  </si>
  <si>
    <t>Website work continuing. IT support for website to be discussed.</t>
  </si>
  <si>
    <t>Present cost levels £1040</t>
  </si>
  <si>
    <t>Council may wish to consider what this budget is used for and have a office supplies and equipment budget instead  as well.</t>
  </si>
  <si>
    <t>Annual maintenance on Noticeboards, Play equipment, Well House and phone box. New budget item following audit.</t>
  </si>
  <si>
    <t>Council to consider, level of general reserve, currently £17861.10</t>
  </si>
  <si>
    <t>Provided restrictions are removed next year the Council may wish to run extra consultations and meetings to restore community involvement. New Councillors may need additional opportunities to meet the community.</t>
  </si>
  <si>
    <t>Remove no longer required bin purchase from reserves.</t>
  </si>
  <si>
    <t>Will be used for Annual Parish Meeting</t>
  </si>
  <si>
    <t>2019/20</t>
  </si>
  <si>
    <t>2020/21</t>
  </si>
  <si>
    <t>2021/22</t>
  </si>
  <si>
    <t>Suggested Budget</t>
  </si>
  <si>
    <t>General Reserve at 31st March 2020</t>
  </si>
  <si>
    <t>PRECEPT</t>
  </si>
  <si>
    <t>Increases/Decreases</t>
  </si>
  <si>
    <t>Assume face to face meetings in 2021</t>
  </si>
  <si>
    <t>Assume 5% inflation plus increase premium for new items</t>
  </si>
  <si>
    <t>Credit Card</t>
  </si>
  <si>
    <t>Annual fee</t>
  </si>
  <si>
    <t>Planters project, predicted costs £2600 ex VAT</t>
  </si>
  <si>
    <t>May be required for project management assume small inflation.</t>
  </si>
  <si>
    <t>PROJECT CATEGORY All Project expenditure funded from CIL or Sun Edison Reserves</t>
  </si>
  <si>
    <t>Covid-19 Recovery</t>
  </si>
  <si>
    <t>Covid-19 recovery assistance still applicable</t>
  </si>
  <si>
    <t>Footpaths Working Group projects (decision September 2020)</t>
  </si>
  <si>
    <t>Amount approved for grants to assist Clubs and organisations restarting after lockdown (decision July 2020)</t>
  </si>
  <si>
    <t>Level has increase due to reclaim of VAT and Interest on savings accounts.</t>
  </si>
  <si>
    <t>Clerk hopes to be CiLCA qualified in July 2021 HR may consider additional increment. Additional on costs NI and Pensions possible</t>
  </si>
  <si>
    <t>Equipment and Facility Inspection and Maintenance</t>
  </si>
  <si>
    <t>Will increase if Clerk's salary increases.</t>
  </si>
  <si>
    <t>Reduced costs due to Covid restrictions Villages and InSPIRE reduce or no subs. No Fetes, Annual Parish Meeting etc.</t>
  </si>
  <si>
    <t>Can be removed any future purchases to be funded from reserves</t>
  </si>
  <si>
    <t>Reserve 4 Community Infrastructure Levy</t>
  </si>
  <si>
    <t>Increase of</t>
  </si>
  <si>
    <t>Band D</t>
  </si>
  <si>
    <r>
      <t>Suggested Budget</t>
    </r>
    <r>
      <rPr>
        <b/>
        <sz val="9"/>
        <color theme="1"/>
        <rFont val="Calibri (Body)"/>
      </rPr>
      <t>(Amended post Council meeting</t>
    </r>
    <r>
      <rPr>
        <b/>
        <sz val="12"/>
        <color theme="1"/>
        <rFont val="Calibri"/>
        <family val="2"/>
        <scheme val="minor"/>
      </rPr>
      <t>)</t>
    </r>
  </si>
  <si>
    <t>Seasonal rental for 5 planters to be planted spring /summer and autumn /winter</t>
  </si>
  <si>
    <t>Playground Project</t>
  </si>
  <si>
    <t>Additional Verge cutting and maintenance</t>
  </si>
  <si>
    <t>Increase/decrease</t>
  </si>
  <si>
    <t>No increase carry out more in house mentoring</t>
  </si>
  <si>
    <t>Must asssume face to face meetings will resume</t>
  </si>
  <si>
    <t>Assume no increase other than national pay award and restrict overtime</t>
  </si>
  <si>
    <t>Requirement to cover additional assets</t>
  </si>
  <si>
    <t>Audit is a requirement</t>
  </si>
  <si>
    <t>This would be a minimum requirement and Councillors would need to be satisfied that this meets the requirements for the new website regulations and the Council's desire to improve communications.</t>
  </si>
  <si>
    <t>Continuing requirement with additional licenece for Clerk and 1 Councillor to maintain business operataion</t>
  </si>
  <si>
    <t>This would be the lowest amount possible to budget for and would not cover any  increase in service costs</t>
  </si>
  <si>
    <t>Additional cost to cover removal of Petty Cash</t>
  </si>
  <si>
    <t>This could be removed as budget heading and an addition made to the Equipment and Facility Inspection and Maintenece budget to include administration, office and meeting supplies. However cost will remain</t>
  </si>
  <si>
    <t>This can be removed if the Council does not see a need</t>
  </si>
  <si>
    <t>This can be removed if the Council wishes not to progress the project</t>
  </si>
  <si>
    <t xml:space="preserve">Can be removed but may hinder the Council's ability to progress projects and use the CIL and Sun Edison reserves. </t>
  </si>
  <si>
    <t>Approved 9.11.20</t>
  </si>
  <si>
    <t>Council under no obligation to fund</t>
  </si>
  <si>
    <t>This would be a minimum requirement and Councillors would need to be satisfied that this meets the Risks  identified in the Council's Risk Schedule</t>
  </si>
  <si>
    <t>Council could agree to fund any costs of an election from reserves but will need to be satisfied that this meets the risks identified in the Council's Risk Schedule.</t>
  </si>
  <si>
    <t>Ongoing cost. Council would need to be comfortable that the cost of obtaining advice from professional sources was met elsewhere if this was removed and that it meets the risk identified in the Risk Schedule</t>
  </si>
  <si>
    <t>Can be reduced if the Council wishes to save money and is comfortable that this may reduce its ability to consult and engage</t>
  </si>
  <si>
    <r>
      <t xml:space="preserve"> Budget Suggestions for 2021/22 (Amended post </t>
    </r>
    <r>
      <rPr>
        <sz val="14"/>
        <color theme="1"/>
        <rFont val="Calibri"/>
        <family val="2"/>
        <scheme val="minor"/>
      </rPr>
      <t xml:space="preserve">November Council meeting to include options for consideration) </t>
    </r>
  </si>
  <si>
    <t>Option 1 ( Council prefered)</t>
  </si>
  <si>
    <t>Option 2 ( Minimum required)</t>
  </si>
  <si>
    <t>Option 3 (Hybrid of Options 1 and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</si>
</sst>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00"/>
  </numFmts>
  <fonts count="6" x14ac:knownFonts="1">
    <font>
      <sz val="12"/>
      <color theme="1"/>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b/>
      <sz val="9"/>
      <color theme="1"/>
      <name val="Calibri (Body)"/>
    </font>
    <font>
      <sz val="14"/>
      <color theme="1"/>
      <name val="Calibri"/>
      <family val="2"/>
      <scheme val="minor"/>
    </font>
  </fonts>
  <fills count="6">
    <fill>
      <patternFill patternType="none"/>
    </fill>
    <fill>
      <patternFill patternType="gray125"/>
    </fill>
    <fill>
      <patternFill patternType="solid">
        <fgColor theme="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9" fontId="3" fillId="0" borderId="0" applyFont="0" applyFill="0" applyBorder="0" applyAlignment="0" applyProtection="0"/>
  </cellStyleXfs>
  <cellXfs count="67">
    <xf numFmtId="0" fontId="0" fillId="0" borderId="0" xfId="0"/>
    <xf numFmtId="0" fontId="0" fillId="0" borderId="0" xfId="0" applyAlignment="1">
      <alignment wrapText="1"/>
    </xf>
    <xf numFmtId="164" fontId="0" fillId="0" borderId="2" xfId="0" applyNumberFormat="1" applyBorder="1"/>
    <xf numFmtId="164" fontId="0" fillId="0" borderId="3" xfId="0" applyNumberFormat="1" applyFill="1" applyBorder="1"/>
    <xf numFmtId="0" fontId="0" fillId="0" borderId="2" xfId="0" applyBorder="1" applyAlignment="1">
      <alignment wrapText="1"/>
    </xf>
    <xf numFmtId="0" fontId="1" fillId="0" borderId="2" xfId="0" applyFont="1" applyBorder="1"/>
    <xf numFmtId="164" fontId="1" fillId="0" borderId="2" xfId="0" applyNumberFormat="1" applyFont="1" applyBorder="1"/>
    <xf numFmtId="164" fontId="0" fillId="0" borderId="2" xfId="0" applyNumberFormat="1" applyBorder="1" applyAlignment="1">
      <alignment wrapText="1"/>
    </xf>
    <xf numFmtId="0" fontId="0" fillId="0" borderId="2" xfId="0" applyBorder="1"/>
    <xf numFmtId="0" fontId="1" fillId="0" borderId="2" xfId="0" applyFont="1" applyBorder="1" applyAlignment="1">
      <alignment wrapText="1"/>
    </xf>
    <xf numFmtId="164" fontId="0" fillId="2" borderId="2" xfId="0" applyNumberFormat="1" applyFill="1" applyBorder="1"/>
    <xf numFmtId="164" fontId="0" fillId="2" borderId="2" xfId="0" applyNumberFormat="1" applyFill="1" applyBorder="1" applyAlignment="1">
      <alignment wrapText="1"/>
    </xf>
    <xf numFmtId="164" fontId="1" fillId="2" borderId="2" xfId="0" applyNumberFormat="1" applyFont="1" applyFill="1" applyBorder="1"/>
    <xf numFmtId="164" fontId="1" fillId="2" borderId="2" xfId="0" applyNumberFormat="1" applyFont="1" applyFill="1" applyBorder="1" applyAlignment="1">
      <alignment wrapText="1"/>
    </xf>
    <xf numFmtId="0" fontId="1" fillId="2" borderId="2" xfId="0" applyFont="1" applyFill="1" applyBorder="1" applyAlignment="1">
      <alignment wrapText="1"/>
    </xf>
    <xf numFmtId="0" fontId="1" fillId="2" borderId="2" xfId="0" applyFont="1" applyFill="1" applyBorder="1"/>
    <xf numFmtId="0" fontId="0" fillId="3" borderId="2" xfId="0" applyFill="1" applyBorder="1" applyAlignment="1">
      <alignment wrapText="1"/>
    </xf>
    <xf numFmtId="0" fontId="0" fillId="3" borderId="2" xfId="0" applyFill="1" applyBorder="1"/>
    <xf numFmtId="164" fontId="0" fillId="3" borderId="2" xfId="0" applyNumberFormat="1" applyFill="1" applyBorder="1"/>
    <xf numFmtId="164" fontId="0" fillId="3" borderId="2" xfId="0" applyNumberFormat="1" applyFill="1" applyBorder="1" applyAlignment="1">
      <alignment wrapText="1"/>
    </xf>
    <xf numFmtId="0" fontId="1" fillId="3" borderId="2" xfId="0" applyFont="1" applyFill="1" applyBorder="1" applyAlignment="1">
      <alignment wrapText="1"/>
    </xf>
    <xf numFmtId="0" fontId="0" fillId="0" borderId="6" xfId="0" applyBorder="1"/>
    <xf numFmtId="0" fontId="0" fillId="3" borderId="8" xfId="0" applyFill="1" applyBorder="1"/>
    <xf numFmtId="164" fontId="0" fillId="3" borderId="4" xfId="0" applyNumberFormat="1" applyFill="1" applyBorder="1"/>
    <xf numFmtId="0" fontId="0" fillId="3" borderId="5" xfId="0" applyFill="1" applyBorder="1"/>
    <xf numFmtId="164" fontId="0" fillId="3" borderId="1" xfId="0" applyNumberFormat="1" applyFill="1" applyBorder="1"/>
    <xf numFmtId="164" fontId="0" fillId="3" borderId="3" xfId="0" applyNumberFormat="1" applyFill="1" applyBorder="1"/>
    <xf numFmtId="164" fontId="0" fillId="3" borderId="5" xfId="0" applyNumberFormat="1" applyFill="1" applyBorder="1"/>
    <xf numFmtId="164" fontId="1" fillId="3" borderId="1" xfId="0" applyNumberFormat="1" applyFont="1" applyFill="1" applyBorder="1"/>
    <xf numFmtId="0" fontId="0" fillId="0" borderId="3" xfId="0" applyFill="1" applyBorder="1"/>
    <xf numFmtId="164" fontId="0" fillId="2" borderId="3" xfId="0" applyNumberFormat="1" applyFill="1" applyBorder="1"/>
    <xf numFmtId="0" fontId="0" fillId="0" borderId="2" xfId="0" applyFont="1" applyBorder="1"/>
    <xf numFmtId="0" fontId="2" fillId="0" borderId="0" xfId="0" applyFont="1" applyAlignment="1">
      <alignment horizontal="center"/>
    </xf>
    <xf numFmtId="164" fontId="0" fillId="0" borderId="0" xfId="0" applyNumberFormat="1"/>
    <xf numFmtId="164" fontId="1" fillId="3" borderId="6" xfId="0" applyNumberFormat="1" applyFont="1" applyFill="1" applyBorder="1"/>
    <xf numFmtId="0" fontId="0" fillId="3" borderId="6" xfId="0" applyFill="1" applyBorder="1" applyAlignment="1">
      <alignment wrapText="1"/>
    </xf>
    <xf numFmtId="0" fontId="0" fillId="3" borderId="6" xfId="0" applyFill="1" applyBorder="1"/>
    <xf numFmtId="164" fontId="0" fillId="3" borderId="6" xfId="0" applyNumberFormat="1" applyFill="1" applyBorder="1"/>
    <xf numFmtId="0" fontId="0" fillId="4" borderId="2" xfId="0" applyFill="1" applyBorder="1" applyAlignment="1">
      <alignment wrapText="1"/>
    </xf>
    <xf numFmtId="0" fontId="0" fillId="4" borderId="2" xfId="0" applyFill="1" applyBorder="1"/>
    <xf numFmtId="164" fontId="0" fillId="4" borderId="2" xfId="0" applyNumberFormat="1" applyFill="1" applyBorder="1"/>
    <xf numFmtId="164" fontId="1" fillId="4" borderId="2" xfId="0" applyNumberFormat="1" applyFont="1" applyFill="1" applyBorder="1"/>
    <xf numFmtId="0" fontId="0" fillId="5" borderId="2" xfId="0" applyFill="1" applyBorder="1" applyAlignment="1">
      <alignment wrapText="1"/>
    </xf>
    <xf numFmtId="0" fontId="0" fillId="5" borderId="2" xfId="0" applyFill="1" applyBorder="1"/>
    <xf numFmtId="164" fontId="0" fillId="5" borderId="2" xfId="0" applyNumberFormat="1" applyFill="1" applyBorder="1"/>
    <xf numFmtId="164" fontId="0" fillId="5" borderId="4" xfId="0" applyNumberFormat="1" applyFill="1" applyBorder="1"/>
    <xf numFmtId="164" fontId="0" fillId="5" borderId="1" xfId="0" applyNumberFormat="1" applyFill="1" applyBorder="1"/>
    <xf numFmtId="0" fontId="0" fillId="5" borderId="8" xfId="0" applyFill="1" applyBorder="1"/>
    <xf numFmtId="164" fontId="0" fillId="5" borderId="3" xfId="0" applyNumberFormat="1" applyFill="1" applyBorder="1"/>
    <xf numFmtId="164" fontId="0" fillId="4" borderId="4" xfId="0" applyNumberFormat="1" applyFill="1" applyBorder="1"/>
    <xf numFmtId="164" fontId="0" fillId="4" borderId="1" xfId="0" applyNumberFormat="1" applyFill="1" applyBorder="1"/>
    <xf numFmtId="0" fontId="0" fillId="4" borderId="8" xfId="0" applyFill="1" applyBorder="1"/>
    <xf numFmtId="164" fontId="0" fillId="4" borderId="3" xfId="0" applyNumberFormat="1" applyFill="1" applyBorder="1"/>
    <xf numFmtId="8" fontId="0" fillId="0" borderId="2" xfId="0" applyNumberFormat="1" applyBorder="1"/>
    <xf numFmtId="0" fontId="0" fillId="0" borderId="2" xfId="0" applyBorder="1" applyAlignment="1">
      <alignment horizontal="right"/>
    </xf>
    <xf numFmtId="10" fontId="0" fillId="0" borderId="2" xfId="1" applyNumberFormat="1" applyFont="1" applyBorder="1"/>
    <xf numFmtId="10" fontId="0" fillId="0" borderId="2" xfId="0" applyNumberFormat="1" applyBorder="1"/>
    <xf numFmtId="8" fontId="1" fillId="0" borderId="2" xfId="0" applyNumberFormat="1" applyFont="1" applyBorder="1"/>
    <xf numFmtId="0" fontId="2" fillId="0" borderId="0" xfId="0" applyFont="1" applyAlignment="1">
      <alignment horizontal="center"/>
    </xf>
    <xf numFmtId="0" fontId="1" fillId="4" borderId="2" xfId="0" applyFont="1" applyFill="1" applyBorder="1" applyAlignment="1">
      <alignment horizontal="center"/>
    </xf>
    <xf numFmtId="0" fontId="0" fillId="5" borderId="2" xfId="0" applyFill="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1" fillId="3" borderId="6" xfId="0" applyFont="1" applyFill="1" applyBorder="1" applyAlignment="1">
      <alignment horizontal="center" wrapText="1"/>
    </xf>
    <xf numFmtId="0" fontId="1" fillId="3" borderId="7" xfId="0" applyFont="1" applyFill="1" applyBorder="1" applyAlignment="1">
      <alignment horizontal="center" wrapText="1"/>
    </xf>
    <xf numFmtId="0" fontId="2" fillId="0" borderId="9" xfId="0" applyFont="1" applyBorder="1" applyAlignment="1">
      <alignment horizontal="center"/>
    </xf>
  </cellXfs>
  <cellStyles count="2">
    <cellStyle name="Normal" xfId="0" builtinId="0"/>
    <cellStyle name="Per 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31827-7EC7-E84B-A418-6E234E9220CF}">
  <dimension ref="A1:O58"/>
  <sheetViews>
    <sheetView tabSelected="1" topLeftCell="A31" workbookViewId="0">
      <selection activeCell="K63" sqref="K63"/>
    </sheetView>
  </sheetViews>
  <sheetFormatPr baseColWidth="10" defaultRowHeight="16" x14ac:dyDescent="0.2"/>
  <cols>
    <col min="1" max="1" width="37.5" customWidth="1"/>
    <col min="2" max="2" width="22.83203125" customWidth="1"/>
    <col min="3" max="3" width="21.33203125" customWidth="1"/>
    <col min="5" max="5" width="43.6640625" customWidth="1"/>
    <col min="6" max="6" width="5.33203125" customWidth="1"/>
    <col min="7" max="7" width="15" customWidth="1"/>
    <col min="8" max="8" width="26.33203125" customWidth="1"/>
    <col min="9" max="9" width="10.1640625" customWidth="1"/>
    <col min="10" max="10" width="13.33203125" customWidth="1"/>
    <col min="11" max="11" width="21.33203125" customWidth="1"/>
    <col min="13" max="13" width="12" customWidth="1"/>
    <col min="14" max="14" width="21.83203125" customWidth="1"/>
  </cols>
  <sheetData>
    <row r="1" spans="1:15" ht="19" x14ac:dyDescent="0.25">
      <c r="A1" s="58" t="s">
        <v>0</v>
      </c>
      <c r="B1" s="58"/>
      <c r="C1" s="58"/>
      <c r="D1" s="58"/>
      <c r="E1" s="58"/>
      <c r="F1" s="58"/>
      <c r="G1" s="58"/>
      <c r="H1" s="58"/>
      <c r="I1" s="58"/>
      <c r="J1" s="58"/>
      <c r="K1" s="58"/>
      <c r="L1" s="58"/>
      <c r="M1" s="58"/>
      <c r="N1" s="58"/>
      <c r="O1" s="58"/>
    </row>
    <row r="2" spans="1:15" ht="19" x14ac:dyDescent="0.25">
      <c r="A2" s="58" t="s">
        <v>129</v>
      </c>
      <c r="B2" s="58"/>
      <c r="C2" s="58"/>
      <c r="D2" s="58"/>
      <c r="E2" s="58"/>
      <c r="F2" s="58"/>
      <c r="G2" s="58"/>
      <c r="H2" s="58"/>
      <c r="I2" s="58"/>
      <c r="J2" s="58"/>
      <c r="K2" s="58"/>
      <c r="L2" s="58"/>
      <c r="M2" s="58"/>
      <c r="N2" s="58"/>
      <c r="O2" s="58"/>
    </row>
    <row r="3" spans="1:15" ht="19" x14ac:dyDescent="0.25">
      <c r="A3" s="32"/>
      <c r="B3" s="32"/>
      <c r="C3" s="32"/>
      <c r="D3" s="32"/>
      <c r="E3" s="32"/>
      <c r="F3" s="32"/>
      <c r="G3" s="66" t="s">
        <v>130</v>
      </c>
      <c r="H3" s="66"/>
      <c r="I3" s="66"/>
      <c r="J3" s="58" t="s">
        <v>131</v>
      </c>
      <c r="K3" s="58"/>
      <c r="L3" s="58"/>
      <c r="M3" s="58" t="s">
        <v>132</v>
      </c>
      <c r="N3" s="58"/>
      <c r="O3" s="58"/>
    </row>
    <row r="4" spans="1:15" ht="17" customHeight="1" x14ac:dyDescent="0.2">
      <c r="A4" s="5" t="s">
        <v>1</v>
      </c>
      <c r="B4" s="5" t="s">
        <v>78</v>
      </c>
      <c r="C4" s="61" t="s">
        <v>79</v>
      </c>
      <c r="D4" s="62"/>
      <c r="E4" s="63"/>
      <c r="F4" s="8"/>
      <c r="G4" s="64" t="s">
        <v>80</v>
      </c>
      <c r="H4" s="65"/>
      <c r="I4" s="65"/>
      <c r="J4" s="59" t="s">
        <v>80</v>
      </c>
      <c r="K4" s="59"/>
      <c r="L4" s="59"/>
      <c r="M4" s="60" t="s">
        <v>80</v>
      </c>
      <c r="N4" s="60"/>
      <c r="O4" s="60"/>
    </row>
    <row r="5" spans="1:15" ht="64" x14ac:dyDescent="0.2">
      <c r="A5" s="8"/>
      <c r="B5" s="14" t="s">
        <v>53</v>
      </c>
      <c r="C5" s="9" t="s">
        <v>2</v>
      </c>
      <c r="D5" s="7" t="s">
        <v>35</v>
      </c>
      <c r="E5" s="8" t="s">
        <v>58</v>
      </c>
      <c r="F5" s="8"/>
      <c r="G5" s="20" t="s">
        <v>105</v>
      </c>
      <c r="H5" s="17" t="s">
        <v>51</v>
      </c>
      <c r="I5" s="35" t="s">
        <v>84</v>
      </c>
      <c r="J5" s="38" t="s">
        <v>81</v>
      </c>
      <c r="K5" s="39" t="s">
        <v>51</v>
      </c>
      <c r="L5" s="38" t="s">
        <v>109</v>
      </c>
      <c r="M5" s="42" t="s">
        <v>81</v>
      </c>
      <c r="N5" s="43" t="s">
        <v>51</v>
      </c>
      <c r="O5" s="42" t="s">
        <v>109</v>
      </c>
    </row>
    <row r="6" spans="1:15" x14ac:dyDescent="0.2">
      <c r="A6" s="5" t="s">
        <v>3</v>
      </c>
      <c r="B6" s="15"/>
      <c r="C6" s="6"/>
      <c r="D6" s="2"/>
      <c r="E6" s="8"/>
      <c r="F6" s="8"/>
      <c r="G6" s="18"/>
      <c r="H6" s="17"/>
      <c r="I6" s="36"/>
      <c r="J6" s="39"/>
      <c r="K6" s="39"/>
      <c r="L6" s="39"/>
      <c r="M6" s="43"/>
      <c r="N6" s="43"/>
      <c r="O6" s="43"/>
    </row>
    <row r="7" spans="1:15" x14ac:dyDescent="0.2">
      <c r="A7" s="5" t="s">
        <v>4</v>
      </c>
      <c r="B7" s="15"/>
      <c r="C7" s="6"/>
      <c r="D7" s="2"/>
      <c r="E7" s="8"/>
      <c r="F7" s="8"/>
      <c r="G7" s="18"/>
      <c r="H7" s="17"/>
      <c r="I7" s="36"/>
      <c r="J7" s="39"/>
      <c r="K7" s="39"/>
      <c r="L7" s="39"/>
      <c r="M7" s="43"/>
      <c r="N7" s="43"/>
      <c r="O7" s="43"/>
    </row>
    <row r="8" spans="1:15" ht="51" x14ac:dyDescent="0.2">
      <c r="A8" s="8" t="s">
        <v>5</v>
      </c>
      <c r="B8" s="10">
        <v>307.20000000000005</v>
      </c>
      <c r="C8" s="2">
        <v>1000</v>
      </c>
      <c r="D8" s="2">
        <v>0</v>
      </c>
      <c r="E8" s="8" t="s">
        <v>36</v>
      </c>
      <c r="F8" s="8"/>
      <c r="G8" s="18">
        <v>1500</v>
      </c>
      <c r="H8" s="16" t="s">
        <v>67</v>
      </c>
      <c r="I8" s="37">
        <f t="shared" ref="I8:I20" si="0">G8-C8</f>
        <v>500</v>
      </c>
      <c r="J8" s="40">
        <v>1000</v>
      </c>
      <c r="K8" s="38" t="s">
        <v>110</v>
      </c>
      <c r="L8" s="40">
        <f t="shared" ref="L8:L20" si="1">J8-C8</f>
        <v>0</v>
      </c>
      <c r="M8" s="44">
        <v>1500</v>
      </c>
      <c r="N8" s="42" t="s">
        <v>67</v>
      </c>
      <c r="O8" s="44">
        <f t="shared" ref="O8:O20" si="2">M8-I8</f>
        <v>1000</v>
      </c>
    </row>
    <row r="9" spans="1:15" ht="51" x14ac:dyDescent="0.2">
      <c r="A9" s="8" t="s">
        <v>6</v>
      </c>
      <c r="B9" s="10">
        <v>295.41999999999996</v>
      </c>
      <c r="C9" s="2">
        <v>400</v>
      </c>
      <c r="D9" s="2">
        <v>86.34</v>
      </c>
      <c r="E9" s="8" t="s">
        <v>47</v>
      </c>
      <c r="F9" s="8"/>
      <c r="G9" s="18">
        <v>400</v>
      </c>
      <c r="H9" s="16" t="s">
        <v>85</v>
      </c>
      <c r="I9" s="37">
        <f t="shared" si="0"/>
        <v>0</v>
      </c>
      <c r="J9" s="40">
        <v>400</v>
      </c>
      <c r="K9" s="38" t="s">
        <v>111</v>
      </c>
      <c r="L9" s="40">
        <f t="shared" si="1"/>
        <v>0</v>
      </c>
      <c r="M9" s="44">
        <v>400</v>
      </c>
      <c r="N9" s="42" t="s">
        <v>85</v>
      </c>
      <c r="O9" s="44">
        <f t="shared" si="2"/>
        <v>400</v>
      </c>
    </row>
    <row r="10" spans="1:15" ht="102" x14ac:dyDescent="0.2">
      <c r="A10" s="8" t="s">
        <v>7</v>
      </c>
      <c r="B10" s="10">
        <v>10006.57</v>
      </c>
      <c r="C10" s="2">
        <v>9605</v>
      </c>
      <c r="D10" s="2">
        <v>4484.83</v>
      </c>
      <c r="E10" s="4" t="s">
        <v>59</v>
      </c>
      <c r="F10" s="4"/>
      <c r="G10" s="18">
        <v>12000</v>
      </c>
      <c r="H10" s="16" t="s">
        <v>97</v>
      </c>
      <c r="I10" s="37">
        <f t="shared" si="0"/>
        <v>2395</v>
      </c>
      <c r="J10" s="40">
        <v>10200</v>
      </c>
      <c r="K10" s="38" t="s">
        <v>112</v>
      </c>
      <c r="L10" s="40">
        <f t="shared" si="1"/>
        <v>595</v>
      </c>
      <c r="M10" s="44">
        <v>12000</v>
      </c>
      <c r="N10" s="42" t="s">
        <v>97</v>
      </c>
      <c r="O10" s="44">
        <f t="shared" si="2"/>
        <v>9605</v>
      </c>
    </row>
    <row r="11" spans="1:15" ht="51" x14ac:dyDescent="0.2">
      <c r="A11" s="8" t="s">
        <v>8</v>
      </c>
      <c r="B11" s="10">
        <v>759.18</v>
      </c>
      <c r="C11" s="2">
        <v>760</v>
      </c>
      <c r="D11" s="2">
        <v>751.7</v>
      </c>
      <c r="E11" s="4" t="s">
        <v>60</v>
      </c>
      <c r="F11" s="4"/>
      <c r="G11" s="18">
        <v>810</v>
      </c>
      <c r="H11" s="16" t="s">
        <v>86</v>
      </c>
      <c r="I11" s="37">
        <f t="shared" si="0"/>
        <v>50</v>
      </c>
      <c r="J11" s="40">
        <v>810</v>
      </c>
      <c r="K11" s="38" t="s">
        <v>113</v>
      </c>
      <c r="L11" s="40">
        <f t="shared" si="1"/>
        <v>50</v>
      </c>
      <c r="M11" s="44">
        <v>810</v>
      </c>
      <c r="N11" s="42" t="s">
        <v>86</v>
      </c>
      <c r="O11" s="44">
        <f t="shared" si="2"/>
        <v>760</v>
      </c>
    </row>
    <row r="12" spans="1:15" ht="34" x14ac:dyDescent="0.2">
      <c r="A12" s="8" t="s">
        <v>9</v>
      </c>
      <c r="B12" s="10">
        <v>450</v>
      </c>
      <c r="C12" s="2">
        <v>630</v>
      </c>
      <c r="D12" s="2">
        <v>690</v>
      </c>
      <c r="E12" s="8" t="s">
        <v>37</v>
      </c>
      <c r="F12" s="8"/>
      <c r="G12" s="18">
        <v>700</v>
      </c>
      <c r="H12" s="16" t="s">
        <v>68</v>
      </c>
      <c r="I12" s="37">
        <f t="shared" si="0"/>
        <v>70</v>
      </c>
      <c r="J12" s="40">
        <v>700</v>
      </c>
      <c r="K12" s="38" t="s">
        <v>114</v>
      </c>
      <c r="L12" s="40">
        <f t="shared" si="1"/>
        <v>70</v>
      </c>
      <c r="M12" s="44">
        <v>700</v>
      </c>
      <c r="N12" s="42" t="s">
        <v>68</v>
      </c>
      <c r="O12" s="44">
        <f t="shared" si="2"/>
        <v>630</v>
      </c>
    </row>
    <row r="13" spans="1:15" ht="119" x14ac:dyDescent="0.2">
      <c r="A13" s="8" t="s">
        <v>10</v>
      </c>
      <c r="B13" s="10">
        <v>908.6</v>
      </c>
      <c r="C13" s="2">
        <v>750</v>
      </c>
      <c r="D13" s="2">
        <v>558.59</v>
      </c>
      <c r="E13" s="8" t="s">
        <v>37</v>
      </c>
      <c r="F13" s="8"/>
      <c r="G13" s="18">
        <v>1500</v>
      </c>
      <c r="H13" s="16" t="s">
        <v>69</v>
      </c>
      <c r="I13" s="37">
        <f t="shared" si="0"/>
        <v>750</v>
      </c>
      <c r="J13" s="40">
        <v>1000</v>
      </c>
      <c r="K13" s="38" t="s">
        <v>125</v>
      </c>
      <c r="L13" s="40">
        <f t="shared" si="1"/>
        <v>250</v>
      </c>
      <c r="M13" s="44">
        <v>1500</v>
      </c>
      <c r="N13" s="42" t="s">
        <v>69</v>
      </c>
      <c r="O13" s="44">
        <f t="shared" si="2"/>
        <v>750</v>
      </c>
    </row>
    <row r="14" spans="1:15" ht="187" x14ac:dyDescent="0.2">
      <c r="A14" s="8" t="s">
        <v>11</v>
      </c>
      <c r="B14" s="10">
        <v>600</v>
      </c>
      <c r="C14" s="2">
        <v>2500</v>
      </c>
      <c r="D14" s="2">
        <v>90.300000000000011</v>
      </c>
      <c r="E14" s="4" t="s">
        <v>70</v>
      </c>
      <c r="F14" s="8"/>
      <c r="G14" s="18">
        <v>2500</v>
      </c>
      <c r="H14" s="16" t="s">
        <v>48</v>
      </c>
      <c r="I14" s="37">
        <f t="shared" si="0"/>
        <v>0</v>
      </c>
      <c r="J14" s="40">
        <v>1000</v>
      </c>
      <c r="K14" s="38" t="s">
        <v>115</v>
      </c>
      <c r="L14" s="40">
        <f t="shared" si="1"/>
        <v>-1500</v>
      </c>
      <c r="M14" s="44">
        <v>2500</v>
      </c>
      <c r="N14" s="42" t="s">
        <v>48</v>
      </c>
      <c r="O14" s="44">
        <f t="shared" si="2"/>
        <v>2500</v>
      </c>
    </row>
    <row r="15" spans="1:15" ht="85" x14ac:dyDescent="0.2">
      <c r="A15" s="8" t="s">
        <v>12</v>
      </c>
      <c r="B15" s="10">
        <v>670.46</v>
      </c>
      <c r="C15" s="2">
        <v>600</v>
      </c>
      <c r="D15" s="2">
        <v>600.46</v>
      </c>
      <c r="E15" s="8" t="s">
        <v>37</v>
      </c>
      <c r="F15" s="8"/>
      <c r="G15" s="18">
        <v>660</v>
      </c>
      <c r="H15" s="16" t="s">
        <v>116</v>
      </c>
      <c r="I15" s="37">
        <f t="shared" si="0"/>
        <v>60</v>
      </c>
      <c r="J15" s="40">
        <v>660</v>
      </c>
      <c r="K15" s="38" t="s">
        <v>116</v>
      </c>
      <c r="L15" s="40">
        <f t="shared" si="1"/>
        <v>60</v>
      </c>
      <c r="M15" s="44">
        <v>660</v>
      </c>
      <c r="N15" s="42" t="s">
        <v>116</v>
      </c>
      <c r="O15" s="44">
        <f t="shared" si="2"/>
        <v>600</v>
      </c>
    </row>
    <row r="16" spans="1:15" ht="85" x14ac:dyDescent="0.2">
      <c r="A16" s="8" t="s">
        <v>13</v>
      </c>
      <c r="B16" s="10">
        <v>849</v>
      </c>
      <c r="C16" s="2">
        <v>1500</v>
      </c>
      <c r="D16" s="2">
        <v>597</v>
      </c>
      <c r="E16" s="4" t="s">
        <v>52</v>
      </c>
      <c r="F16" s="4"/>
      <c r="G16" s="18">
        <v>1500</v>
      </c>
      <c r="H16" s="16" t="s">
        <v>71</v>
      </c>
      <c r="I16" s="37">
        <f t="shared" si="0"/>
        <v>0</v>
      </c>
      <c r="J16" s="40">
        <v>1200</v>
      </c>
      <c r="K16" s="38" t="s">
        <v>117</v>
      </c>
      <c r="L16" s="40">
        <f t="shared" si="1"/>
        <v>-300</v>
      </c>
      <c r="M16" s="44">
        <v>1500</v>
      </c>
      <c r="N16" s="42" t="s">
        <v>71</v>
      </c>
      <c r="O16" s="44">
        <f t="shared" si="2"/>
        <v>1500</v>
      </c>
    </row>
    <row r="17" spans="1:15" ht="136" x14ac:dyDescent="0.2">
      <c r="A17" s="8" t="s">
        <v>14</v>
      </c>
      <c r="B17" s="10">
        <v>0</v>
      </c>
      <c r="C17" s="2">
        <v>2400</v>
      </c>
      <c r="D17" s="2">
        <v>0</v>
      </c>
      <c r="E17" s="8" t="s">
        <v>61</v>
      </c>
      <c r="F17" s="8"/>
      <c r="G17" s="18">
        <v>2400</v>
      </c>
      <c r="H17" s="16" t="s">
        <v>40</v>
      </c>
      <c r="I17" s="37">
        <f t="shared" si="0"/>
        <v>0</v>
      </c>
      <c r="J17" s="40">
        <v>0</v>
      </c>
      <c r="K17" s="38" t="s">
        <v>126</v>
      </c>
      <c r="L17" s="40">
        <f t="shared" si="1"/>
        <v>-2400</v>
      </c>
      <c r="M17" s="44">
        <v>2400</v>
      </c>
      <c r="N17" s="42" t="s">
        <v>40</v>
      </c>
      <c r="O17" s="44">
        <f t="shared" si="2"/>
        <v>2400</v>
      </c>
    </row>
    <row r="18" spans="1:15" ht="170" x14ac:dyDescent="0.2">
      <c r="A18" s="8" t="s">
        <v>15</v>
      </c>
      <c r="B18" s="10">
        <v>200</v>
      </c>
      <c r="C18" s="2">
        <v>210</v>
      </c>
      <c r="D18" s="2">
        <v>0</v>
      </c>
      <c r="E18" s="4" t="s">
        <v>62</v>
      </c>
      <c r="F18" s="8"/>
      <c r="G18" s="18">
        <v>200</v>
      </c>
      <c r="H18" s="16" t="s">
        <v>72</v>
      </c>
      <c r="I18" s="37">
        <f t="shared" si="0"/>
        <v>-10</v>
      </c>
      <c r="J18" s="40">
        <v>0</v>
      </c>
      <c r="K18" s="38" t="s">
        <v>119</v>
      </c>
      <c r="L18" s="40">
        <f t="shared" si="1"/>
        <v>-210</v>
      </c>
      <c r="M18" s="44">
        <v>200</v>
      </c>
      <c r="N18" s="42" t="s">
        <v>72</v>
      </c>
      <c r="O18" s="44">
        <f t="shared" si="2"/>
        <v>210</v>
      </c>
    </row>
    <row r="19" spans="1:15" ht="102" x14ac:dyDescent="0.2">
      <c r="A19" s="4" t="s">
        <v>98</v>
      </c>
      <c r="B19" s="10"/>
      <c r="C19" s="2">
        <v>0</v>
      </c>
      <c r="D19" s="2">
        <v>0</v>
      </c>
      <c r="E19" s="8" t="s">
        <v>63</v>
      </c>
      <c r="F19" s="8"/>
      <c r="G19" s="18">
        <v>750</v>
      </c>
      <c r="H19" s="16" t="s">
        <v>73</v>
      </c>
      <c r="I19" s="37">
        <f t="shared" si="0"/>
        <v>750</v>
      </c>
      <c r="J19" s="40">
        <v>950</v>
      </c>
      <c r="K19" s="38" t="s">
        <v>118</v>
      </c>
      <c r="L19" s="40">
        <f t="shared" si="1"/>
        <v>950</v>
      </c>
      <c r="M19" s="44">
        <v>750</v>
      </c>
      <c r="N19" s="42" t="s">
        <v>73</v>
      </c>
      <c r="O19" s="44">
        <f t="shared" si="2"/>
        <v>0</v>
      </c>
    </row>
    <row r="20" spans="1:15" ht="17" x14ac:dyDescent="0.2">
      <c r="A20" s="4" t="s">
        <v>87</v>
      </c>
      <c r="B20" s="10"/>
      <c r="C20" s="2">
        <v>0</v>
      </c>
      <c r="D20" s="2"/>
      <c r="E20" s="8"/>
      <c r="F20" s="8"/>
      <c r="G20" s="18">
        <v>32</v>
      </c>
      <c r="H20" s="16" t="s">
        <v>88</v>
      </c>
      <c r="I20" s="37">
        <f t="shared" si="0"/>
        <v>32</v>
      </c>
      <c r="J20" s="40">
        <v>32</v>
      </c>
      <c r="K20" s="38" t="s">
        <v>88</v>
      </c>
      <c r="L20" s="40">
        <f t="shared" si="1"/>
        <v>32</v>
      </c>
      <c r="M20" s="44">
        <v>32</v>
      </c>
      <c r="N20" s="42" t="s">
        <v>88</v>
      </c>
      <c r="O20" s="44">
        <f t="shared" si="2"/>
        <v>0</v>
      </c>
    </row>
    <row r="21" spans="1:15" x14ac:dyDescent="0.2">
      <c r="A21" s="5" t="s">
        <v>16</v>
      </c>
      <c r="B21" s="10"/>
      <c r="C21" s="6"/>
      <c r="D21" s="2"/>
      <c r="E21" s="8"/>
      <c r="F21" s="8"/>
      <c r="G21" s="18"/>
      <c r="H21" s="17"/>
      <c r="I21" s="37"/>
      <c r="J21" s="40"/>
      <c r="K21" s="39"/>
      <c r="L21" s="39"/>
      <c r="M21" s="43"/>
      <c r="N21" s="43"/>
      <c r="O21" s="43"/>
    </row>
    <row r="22" spans="1:15" ht="170" x14ac:dyDescent="0.2">
      <c r="A22" s="8" t="s">
        <v>17</v>
      </c>
      <c r="B22" s="10">
        <v>122</v>
      </c>
      <c r="C22" s="2">
        <v>105</v>
      </c>
      <c r="D22" s="2">
        <v>126</v>
      </c>
      <c r="E22" s="8" t="s">
        <v>38</v>
      </c>
      <c r="F22" s="8"/>
      <c r="G22" s="18">
        <v>130</v>
      </c>
      <c r="H22" s="16" t="s">
        <v>99</v>
      </c>
      <c r="I22" s="37">
        <f>G22-C22</f>
        <v>25</v>
      </c>
      <c r="J22" s="40">
        <v>130</v>
      </c>
      <c r="K22" s="38" t="s">
        <v>127</v>
      </c>
      <c r="L22" s="40">
        <f>J22-D22</f>
        <v>4</v>
      </c>
      <c r="M22" s="44">
        <v>130</v>
      </c>
      <c r="N22" s="42" t="s">
        <v>127</v>
      </c>
      <c r="O22" s="44">
        <f>M22-G22</f>
        <v>0</v>
      </c>
    </row>
    <row r="23" spans="1:15" ht="170" x14ac:dyDescent="0.2">
      <c r="A23" s="4" t="s">
        <v>18</v>
      </c>
      <c r="B23" s="10">
        <v>1023</v>
      </c>
      <c r="C23" s="2">
        <v>950</v>
      </c>
      <c r="D23" s="2">
        <v>1046.3800000000001</v>
      </c>
      <c r="E23" s="8" t="s">
        <v>38</v>
      </c>
      <c r="F23" s="8"/>
      <c r="G23" s="18">
        <v>1100</v>
      </c>
      <c r="H23" s="17"/>
      <c r="I23" s="37">
        <f>G23-C23</f>
        <v>150</v>
      </c>
      <c r="J23" s="40">
        <v>1100</v>
      </c>
      <c r="K23" s="38" t="s">
        <v>127</v>
      </c>
      <c r="L23" s="40">
        <f>J23-D23</f>
        <v>53.619999999999891</v>
      </c>
      <c r="M23" s="44">
        <v>1100</v>
      </c>
      <c r="N23" s="42" t="s">
        <v>127</v>
      </c>
      <c r="O23" s="44">
        <f>M23-G23</f>
        <v>0</v>
      </c>
    </row>
    <row r="24" spans="1:15" ht="68" x14ac:dyDescent="0.2">
      <c r="A24" s="8" t="s">
        <v>19</v>
      </c>
      <c r="B24" s="10">
        <v>1500</v>
      </c>
      <c r="C24" s="2">
        <v>1500</v>
      </c>
      <c r="D24" s="2">
        <v>0</v>
      </c>
      <c r="E24" s="4" t="s">
        <v>64</v>
      </c>
      <c r="F24" s="8"/>
      <c r="G24" s="18">
        <v>0</v>
      </c>
      <c r="H24" s="16" t="s">
        <v>74</v>
      </c>
      <c r="I24" s="37">
        <f>G24-C24</f>
        <v>-1500</v>
      </c>
      <c r="J24" s="40">
        <v>0</v>
      </c>
      <c r="K24" s="38" t="s">
        <v>74</v>
      </c>
      <c r="L24" s="40">
        <f>J24-C24</f>
        <v>-1500</v>
      </c>
      <c r="M24" s="44">
        <v>0</v>
      </c>
      <c r="N24" s="42" t="s">
        <v>74</v>
      </c>
      <c r="O24" s="44">
        <f>M24-F24</f>
        <v>0</v>
      </c>
    </row>
    <row r="25" spans="1:15" x14ac:dyDescent="0.2">
      <c r="A25" s="5" t="s">
        <v>20</v>
      </c>
      <c r="B25" s="10"/>
      <c r="C25" s="6"/>
      <c r="D25" s="2"/>
      <c r="E25" s="8"/>
      <c r="F25" s="8"/>
      <c r="G25" s="18"/>
      <c r="H25" s="17"/>
      <c r="I25" s="37"/>
      <c r="J25" s="40"/>
      <c r="K25" s="39"/>
      <c r="L25" s="39"/>
      <c r="M25" s="44"/>
      <c r="N25" s="43"/>
      <c r="O25" s="43"/>
    </row>
    <row r="26" spans="1:15" ht="153" x14ac:dyDescent="0.2">
      <c r="A26" s="4" t="s">
        <v>21</v>
      </c>
      <c r="B26" s="10">
        <v>1229.1600000000001</v>
      </c>
      <c r="C26" s="7">
        <v>1500</v>
      </c>
      <c r="D26" s="2">
        <v>150</v>
      </c>
      <c r="E26" s="4" t="s">
        <v>100</v>
      </c>
      <c r="F26" s="8"/>
      <c r="G26" s="18">
        <v>1500</v>
      </c>
      <c r="H26" s="16" t="s">
        <v>75</v>
      </c>
      <c r="I26" s="37">
        <f>G26-C26</f>
        <v>0</v>
      </c>
      <c r="J26" s="40">
        <v>1000</v>
      </c>
      <c r="K26" s="38" t="s">
        <v>128</v>
      </c>
      <c r="L26" s="40">
        <f t="shared" ref="L26:L33" si="3">J26-C26</f>
        <v>-500</v>
      </c>
      <c r="M26" s="44">
        <v>1000</v>
      </c>
      <c r="N26" s="42" t="s">
        <v>128</v>
      </c>
      <c r="O26" s="44">
        <f t="shared" ref="O26:O33" si="4">M26-F26</f>
        <v>1000</v>
      </c>
    </row>
    <row r="27" spans="1:15" ht="17" x14ac:dyDescent="0.2">
      <c r="A27" s="8" t="s">
        <v>43</v>
      </c>
      <c r="B27" s="10">
        <v>0</v>
      </c>
      <c r="C27" s="7">
        <v>0</v>
      </c>
      <c r="D27" s="2"/>
      <c r="E27" s="8"/>
      <c r="F27" s="8"/>
      <c r="G27" s="18">
        <v>2000</v>
      </c>
      <c r="H27" s="17" t="s">
        <v>45</v>
      </c>
      <c r="I27" s="37">
        <f>G27-C27</f>
        <v>2000</v>
      </c>
      <c r="J27" s="40">
        <v>2000</v>
      </c>
      <c r="K27" s="38" t="s">
        <v>123</v>
      </c>
      <c r="L27" s="40">
        <f t="shared" si="3"/>
        <v>2000</v>
      </c>
      <c r="M27" s="44">
        <v>2000</v>
      </c>
      <c r="N27" s="42" t="s">
        <v>123</v>
      </c>
      <c r="O27" s="44">
        <f t="shared" si="4"/>
        <v>2000</v>
      </c>
    </row>
    <row r="28" spans="1:15" ht="34" x14ac:dyDescent="0.2">
      <c r="A28" s="8" t="s">
        <v>44</v>
      </c>
      <c r="B28" s="10">
        <v>0</v>
      </c>
      <c r="C28" s="7">
        <v>0</v>
      </c>
      <c r="D28" s="2"/>
      <c r="E28" s="8"/>
      <c r="F28" s="8"/>
      <c r="G28" s="18">
        <v>350</v>
      </c>
      <c r="H28" s="17" t="s">
        <v>45</v>
      </c>
      <c r="I28" s="37">
        <f t="shared" ref="I28:I33" si="5">G28-C28</f>
        <v>350</v>
      </c>
      <c r="J28" s="40">
        <v>0</v>
      </c>
      <c r="K28" s="38" t="s">
        <v>124</v>
      </c>
      <c r="L28" s="40">
        <f t="shared" si="3"/>
        <v>0</v>
      </c>
      <c r="M28" s="44">
        <v>0</v>
      </c>
      <c r="N28" s="42" t="s">
        <v>124</v>
      </c>
      <c r="O28" s="44">
        <f t="shared" si="4"/>
        <v>0</v>
      </c>
    </row>
    <row r="29" spans="1:15" ht="51" x14ac:dyDescent="0.2">
      <c r="A29" s="8" t="s">
        <v>22</v>
      </c>
      <c r="B29" s="10">
        <v>0</v>
      </c>
      <c r="C29" s="2">
        <v>150</v>
      </c>
      <c r="D29" s="2">
        <v>0</v>
      </c>
      <c r="E29" s="4" t="s">
        <v>101</v>
      </c>
      <c r="F29" s="4"/>
      <c r="G29" s="18">
        <v>0</v>
      </c>
      <c r="H29" s="16" t="s">
        <v>76</v>
      </c>
      <c r="I29" s="37">
        <f t="shared" si="5"/>
        <v>-150</v>
      </c>
      <c r="J29" s="40">
        <v>0</v>
      </c>
      <c r="K29" s="38" t="s">
        <v>76</v>
      </c>
      <c r="L29" s="40">
        <f t="shared" si="3"/>
        <v>-150</v>
      </c>
      <c r="M29" s="44">
        <v>0</v>
      </c>
      <c r="N29" s="42" t="s">
        <v>76</v>
      </c>
      <c r="O29" s="44">
        <f t="shared" si="4"/>
        <v>0</v>
      </c>
    </row>
    <row r="30" spans="1:15" ht="51" x14ac:dyDescent="0.2">
      <c r="A30" s="8" t="s">
        <v>23</v>
      </c>
      <c r="B30" s="10">
        <v>0</v>
      </c>
      <c r="C30" s="2">
        <v>100</v>
      </c>
      <c r="D30" s="2">
        <v>0</v>
      </c>
      <c r="E30" s="8"/>
      <c r="F30" s="8"/>
      <c r="G30" s="19">
        <v>100</v>
      </c>
      <c r="H30" s="16" t="s">
        <v>77</v>
      </c>
      <c r="I30" s="37">
        <f t="shared" si="5"/>
        <v>0</v>
      </c>
      <c r="J30" s="40">
        <v>0</v>
      </c>
      <c r="K30" s="38" t="s">
        <v>120</v>
      </c>
      <c r="L30" s="40">
        <f t="shared" si="3"/>
        <v>-100</v>
      </c>
      <c r="M30" s="44">
        <v>0</v>
      </c>
      <c r="N30" s="42" t="s">
        <v>120</v>
      </c>
      <c r="O30" s="44">
        <f t="shared" si="4"/>
        <v>0</v>
      </c>
    </row>
    <row r="31" spans="1:15" ht="51" x14ac:dyDescent="0.2">
      <c r="A31" s="8" t="s">
        <v>24</v>
      </c>
      <c r="B31" s="10">
        <v>0</v>
      </c>
      <c r="C31" s="2">
        <v>2000</v>
      </c>
      <c r="D31" s="2">
        <v>0</v>
      </c>
      <c r="E31" s="8" t="s">
        <v>89</v>
      </c>
      <c r="F31" s="8"/>
      <c r="G31" s="18">
        <v>3180</v>
      </c>
      <c r="H31" s="16" t="s">
        <v>106</v>
      </c>
      <c r="I31" s="37">
        <f t="shared" si="5"/>
        <v>1180</v>
      </c>
      <c r="J31" s="40">
        <v>0</v>
      </c>
      <c r="K31" s="38" t="s">
        <v>121</v>
      </c>
      <c r="L31" s="40">
        <f t="shared" si="3"/>
        <v>-2000</v>
      </c>
      <c r="M31" s="44">
        <v>0</v>
      </c>
      <c r="N31" s="42" t="s">
        <v>121</v>
      </c>
      <c r="O31" s="44">
        <f t="shared" si="4"/>
        <v>0</v>
      </c>
    </row>
    <row r="32" spans="1:15" ht="102" x14ac:dyDescent="0.2">
      <c r="A32" s="8" t="s">
        <v>25</v>
      </c>
      <c r="B32" s="10">
        <v>0</v>
      </c>
      <c r="C32" s="2">
        <v>1291</v>
      </c>
      <c r="D32" s="2">
        <v>0</v>
      </c>
      <c r="E32" s="4" t="s">
        <v>66</v>
      </c>
      <c r="F32" s="8"/>
      <c r="G32" s="18">
        <v>1500</v>
      </c>
      <c r="H32" s="16" t="s">
        <v>46</v>
      </c>
      <c r="I32" s="37">
        <f t="shared" si="5"/>
        <v>209</v>
      </c>
      <c r="J32" s="40">
        <v>0</v>
      </c>
      <c r="K32" s="38" t="s">
        <v>122</v>
      </c>
      <c r="L32" s="40">
        <f t="shared" si="3"/>
        <v>-1291</v>
      </c>
      <c r="M32" s="44">
        <v>0</v>
      </c>
      <c r="N32" s="42" t="s">
        <v>122</v>
      </c>
      <c r="O32" s="44">
        <f t="shared" si="4"/>
        <v>0</v>
      </c>
    </row>
    <row r="33" spans="1:15" ht="102" x14ac:dyDescent="0.2">
      <c r="A33" s="8" t="s">
        <v>26</v>
      </c>
      <c r="B33" s="10">
        <v>0</v>
      </c>
      <c r="C33" s="2">
        <v>210</v>
      </c>
      <c r="D33" s="2">
        <v>0</v>
      </c>
      <c r="E33" s="8" t="s">
        <v>39</v>
      </c>
      <c r="F33" s="8"/>
      <c r="G33" s="18">
        <v>220</v>
      </c>
      <c r="H33" s="16" t="s">
        <v>90</v>
      </c>
      <c r="I33" s="37">
        <f t="shared" si="5"/>
        <v>10</v>
      </c>
      <c r="J33" s="40">
        <v>0</v>
      </c>
      <c r="K33" s="38" t="s">
        <v>122</v>
      </c>
      <c r="L33" s="40">
        <f t="shared" si="3"/>
        <v>-210</v>
      </c>
      <c r="M33" s="44">
        <v>0</v>
      </c>
      <c r="N33" s="42" t="s">
        <v>122</v>
      </c>
      <c r="O33" s="44">
        <f t="shared" si="4"/>
        <v>0</v>
      </c>
    </row>
    <row r="34" spans="1:15" ht="17" thickBot="1" x14ac:dyDescent="0.25">
      <c r="A34" s="5"/>
      <c r="B34" s="12"/>
      <c r="C34" s="6"/>
      <c r="D34" s="2"/>
      <c r="E34" s="8"/>
      <c r="F34" s="8"/>
      <c r="G34" s="23"/>
      <c r="H34" s="17"/>
      <c r="I34" s="37"/>
      <c r="J34" s="40"/>
      <c r="K34" s="39"/>
      <c r="L34" s="39"/>
      <c r="M34" s="43"/>
      <c r="N34" s="43"/>
      <c r="O34" s="43"/>
    </row>
    <row r="35" spans="1:15" ht="17" thickBot="1" x14ac:dyDescent="0.25">
      <c r="A35" s="5" t="s">
        <v>27</v>
      </c>
      <c r="B35" s="12">
        <f>SUM(B8:B34)</f>
        <v>18920.59</v>
      </c>
      <c r="C35" s="6">
        <f t="shared" ref="C35" si="6">SUM(C8:C34)</f>
        <v>28161</v>
      </c>
      <c r="D35" s="2">
        <v>9181.6</v>
      </c>
      <c r="E35" s="8"/>
      <c r="F35" s="21"/>
      <c r="G35" s="28">
        <f>SUM(G8:G34)</f>
        <v>35032</v>
      </c>
      <c r="H35" s="22"/>
      <c r="I35" s="34">
        <f>SUM(I8:I34)</f>
        <v>6871</v>
      </c>
      <c r="J35" s="41">
        <f>SUM(J8:J34)</f>
        <v>22182</v>
      </c>
      <c r="K35" s="39"/>
      <c r="L35" s="41">
        <f>SUM(L8:L34)</f>
        <v>-6096.38</v>
      </c>
      <c r="M35" s="44">
        <f>SUM(M8:M34)</f>
        <v>29182</v>
      </c>
      <c r="N35" s="43"/>
      <c r="O35" s="44">
        <f>SUM(O8:O34)</f>
        <v>23355</v>
      </c>
    </row>
    <row r="36" spans="1:15" x14ac:dyDescent="0.2">
      <c r="A36" s="8"/>
      <c r="B36" s="10"/>
      <c r="C36" s="2"/>
      <c r="D36" s="2"/>
      <c r="E36" s="8"/>
      <c r="F36" s="8"/>
      <c r="G36" s="27"/>
      <c r="H36" s="17"/>
      <c r="I36" s="37"/>
      <c r="J36" s="40"/>
      <c r="K36" s="39"/>
      <c r="L36" s="39"/>
      <c r="M36" s="43"/>
      <c r="N36" s="43"/>
      <c r="O36" s="43"/>
    </row>
    <row r="37" spans="1:15" ht="51" x14ac:dyDescent="0.2">
      <c r="A37" s="9" t="s">
        <v>91</v>
      </c>
      <c r="B37" s="12"/>
      <c r="C37" s="6"/>
      <c r="D37" s="2"/>
      <c r="E37" s="8"/>
      <c r="F37" s="8"/>
      <c r="G37" s="18"/>
      <c r="H37" s="17"/>
      <c r="I37" s="37"/>
      <c r="J37" s="40"/>
      <c r="K37" s="39"/>
      <c r="L37" s="39"/>
      <c r="M37" s="43"/>
      <c r="N37" s="43"/>
      <c r="O37" s="43"/>
    </row>
    <row r="38" spans="1:15" ht="34" x14ac:dyDescent="0.2">
      <c r="A38" s="4" t="s">
        <v>28</v>
      </c>
      <c r="B38" s="11">
        <v>1047.6400000000001</v>
      </c>
      <c r="C38" s="7">
        <v>15000</v>
      </c>
      <c r="D38" s="2">
        <v>0</v>
      </c>
      <c r="E38" s="8" t="s">
        <v>42</v>
      </c>
      <c r="F38" s="8"/>
      <c r="G38" s="18">
        <v>15000</v>
      </c>
      <c r="H38" s="16" t="s">
        <v>49</v>
      </c>
      <c r="I38" s="37"/>
      <c r="J38" s="40">
        <v>15000</v>
      </c>
      <c r="K38" s="38" t="s">
        <v>49</v>
      </c>
      <c r="L38" s="39"/>
      <c r="M38" s="44">
        <v>15000</v>
      </c>
      <c r="N38" s="42" t="s">
        <v>49</v>
      </c>
      <c r="O38" s="43"/>
    </row>
    <row r="39" spans="1:15" ht="17" x14ac:dyDescent="0.2">
      <c r="A39" s="4" t="s">
        <v>29</v>
      </c>
      <c r="B39" s="11">
        <v>0</v>
      </c>
      <c r="C39" s="7">
        <v>3000</v>
      </c>
      <c r="D39" s="2">
        <v>0</v>
      </c>
      <c r="E39" s="8"/>
      <c r="F39" s="8"/>
      <c r="G39" s="18">
        <v>5000</v>
      </c>
      <c r="H39" s="17" t="s">
        <v>107</v>
      </c>
      <c r="I39" s="37"/>
      <c r="J39" s="40">
        <v>5000</v>
      </c>
      <c r="K39" s="39" t="s">
        <v>107</v>
      </c>
      <c r="L39" s="39"/>
      <c r="M39" s="44">
        <v>5000</v>
      </c>
      <c r="N39" s="43" t="s">
        <v>107</v>
      </c>
      <c r="O39" s="43"/>
    </row>
    <row r="40" spans="1:15" ht="34" x14ac:dyDescent="0.2">
      <c r="A40" s="4" t="s">
        <v>30</v>
      </c>
      <c r="B40" s="11">
        <v>0</v>
      </c>
      <c r="C40" s="7">
        <v>5000</v>
      </c>
      <c r="D40" s="2">
        <v>0</v>
      </c>
      <c r="E40" s="8"/>
      <c r="F40" s="8"/>
      <c r="G40" s="18">
        <v>5000</v>
      </c>
      <c r="H40" s="16" t="s">
        <v>108</v>
      </c>
      <c r="I40" s="37"/>
      <c r="J40" s="40">
        <v>5000</v>
      </c>
      <c r="K40" s="38" t="s">
        <v>108</v>
      </c>
      <c r="L40" s="39"/>
      <c r="M40" s="44">
        <v>5000</v>
      </c>
      <c r="N40" s="42" t="s">
        <v>108</v>
      </c>
      <c r="O40" s="43"/>
    </row>
    <row r="41" spans="1:15" ht="17" x14ac:dyDescent="0.2">
      <c r="A41" s="4" t="s">
        <v>31</v>
      </c>
      <c r="B41" s="11">
        <v>4126.8</v>
      </c>
      <c r="C41" s="7">
        <v>1000</v>
      </c>
      <c r="D41" s="2">
        <v>0</v>
      </c>
      <c r="E41" s="8"/>
      <c r="F41" s="8"/>
      <c r="G41" s="18">
        <v>1000</v>
      </c>
      <c r="H41" s="17"/>
      <c r="I41" s="37"/>
      <c r="J41" s="40">
        <v>1000</v>
      </c>
      <c r="K41" s="39"/>
      <c r="L41" s="39"/>
      <c r="M41" s="44">
        <v>1000</v>
      </c>
      <c r="N41" s="43"/>
      <c r="O41" s="43"/>
    </row>
    <row r="42" spans="1:15" ht="17" x14ac:dyDescent="0.2">
      <c r="A42" s="4" t="s">
        <v>32</v>
      </c>
      <c r="B42" s="11">
        <v>8101.2</v>
      </c>
      <c r="C42" s="7">
        <v>3000</v>
      </c>
      <c r="D42" s="2">
        <v>0</v>
      </c>
      <c r="E42" s="8"/>
      <c r="F42" s="8"/>
      <c r="G42" s="18">
        <v>3000</v>
      </c>
      <c r="H42" s="17"/>
      <c r="I42" s="37"/>
      <c r="J42" s="40">
        <v>3000</v>
      </c>
      <c r="K42" s="39"/>
      <c r="L42" s="39"/>
      <c r="M42" s="44">
        <v>3000</v>
      </c>
      <c r="N42" s="43"/>
      <c r="O42" s="43"/>
    </row>
    <row r="43" spans="1:15" ht="51" x14ac:dyDescent="0.2">
      <c r="A43" s="4" t="s">
        <v>41</v>
      </c>
      <c r="B43" s="11">
        <v>0</v>
      </c>
      <c r="C43" s="7">
        <v>5000</v>
      </c>
      <c r="D43" s="2">
        <v>0</v>
      </c>
      <c r="E43" s="8" t="s">
        <v>94</v>
      </c>
      <c r="F43" s="8"/>
      <c r="G43" s="18">
        <v>5000</v>
      </c>
      <c r="H43" s="16" t="s">
        <v>50</v>
      </c>
      <c r="I43" s="37"/>
      <c r="J43" s="40">
        <v>5000</v>
      </c>
      <c r="K43" s="38" t="s">
        <v>50</v>
      </c>
      <c r="L43" s="39"/>
      <c r="M43" s="44">
        <v>5000</v>
      </c>
      <c r="N43" s="42" t="s">
        <v>50</v>
      </c>
      <c r="O43" s="43"/>
    </row>
    <row r="44" spans="1:15" ht="34" x14ac:dyDescent="0.2">
      <c r="A44" s="4" t="s">
        <v>33</v>
      </c>
      <c r="B44" s="11">
        <v>0</v>
      </c>
      <c r="C44" s="7">
        <v>150</v>
      </c>
      <c r="D44" s="2">
        <v>0</v>
      </c>
      <c r="E44" s="4" t="s">
        <v>65</v>
      </c>
      <c r="F44" s="8"/>
      <c r="G44" s="18">
        <v>150</v>
      </c>
      <c r="H44" s="17"/>
      <c r="I44" s="37"/>
      <c r="J44" s="40">
        <v>150</v>
      </c>
      <c r="K44" s="39"/>
      <c r="L44" s="39"/>
      <c r="M44" s="44">
        <v>150</v>
      </c>
      <c r="N44" s="43"/>
      <c r="O44" s="43"/>
    </row>
    <row r="45" spans="1:15" ht="52" thickBot="1" x14ac:dyDescent="0.25">
      <c r="A45" s="31" t="s">
        <v>92</v>
      </c>
      <c r="B45" s="10"/>
      <c r="C45" s="2">
        <v>1000</v>
      </c>
      <c r="D45" s="2"/>
      <c r="E45" s="4" t="s">
        <v>95</v>
      </c>
      <c r="F45" s="8"/>
      <c r="G45" s="23">
        <v>1000</v>
      </c>
      <c r="H45" s="16" t="s">
        <v>93</v>
      </c>
      <c r="I45" s="37"/>
      <c r="J45" s="49">
        <v>1000</v>
      </c>
      <c r="K45" s="38" t="s">
        <v>93</v>
      </c>
      <c r="L45" s="39"/>
      <c r="M45" s="45">
        <v>1000</v>
      </c>
      <c r="N45" s="42" t="s">
        <v>93</v>
      </c>
      <c r="O45" s="43"/>
    </row>
    <row r="46" spans="1:15" ht="18" thickBot="1" x14ac:dyDescent="0.25">
      <c r="A46" s="9" t="s">
        <v>27</v>
      </c>
      <c r="B46" s="13">
        <f>SUM(B38:B45)</f>
        <v>13275.64</v>
      </c>
      <c r="C46" s="6">
        <f t="shared" ref="C46" si="7">SUM(C38:C45)</f>
        <v>33150</v>
      </c>
      <c r="D46" s="2">
        <v>0</v>
      </c>
      <c r="E46" s="8"/>
      <c r="F46" s="21"/>
      <c r="G46" s="25">
        <f>SUM(G38:G45)</f>
        <v>35150</v>
      </c>
      <c r="H46" s="22"/>
      <c r="I46" s="37"/>
      <c r="J46" s="50">
        <f>SUM(J38:J45)</f>
        <v>35150</v>
      </c>
      <c r="K46" s="51"/>
      <c r="L46" s="39"/>
      <c r="M46" s="46">
        <f>SUM(M38:M45)</f>
        <v>35150</v>
      </c>
      <c r="N46" s="47"/>
      <c r="O46" s="43"/>
    </row>
    <row r="47" spans="1:15" ht="17" thickBot="1" x14ac:dyDescent="0.25">
      <c r="A47" s="8"/>
      <c r="B47" s="10"/>
      <c r="C47" s="8"/>
      <c r="D47" s="2"/>
      <c r="E47" s="8"/>
      <c r="F47" s="8"/>
      <c r="G47" s="26"/>
      <c r="H47" s="17"/>
      <c r="I47" s="37"/>
      <c r="J47" s="52"/>
      <c r="K47" s="39"/>
      <c r="L47" s="39"/>
      <c r="M47" s="48"/>
      <c r="N47" s="43"/>
      <c r="O47" s="43"/>
    </row>
    <row r="48" spans="1:15" ht="18" thickBot="1" x14ac:dyDescent="0.25">
      <c r="A48" s="9" t="s">
        <v>34</v>
      </c>
      <c r="B48" s="13">
        <f>B35+B46</f>
        <v>32196.23</v>
      </c>
      <c r="C48" s="6">
        <f t="shared" ref="C48" si="8">C35+C46</f>
        <v>61311</v>
      </c>
      <c r="D48" s="2">
        <v>9181.6</v>
      </c>
      <c r="E48" s="8"/>
      <c r="F48" s="21"/>
      <c r="G48" s="25">
        <f>G35+G46</f>
        <v>70182</v>
      </c>
      <c r="H48" s="22"/>
      <c r="I48" s="37"/>
      <c r="J48" s="50">
        <f>J35+J46</f>
        <v>57332</v>
      </c>
      <c r="K48" s="51"/>
      <c r="L48" s="39"/>
      <c r="M48" s="46">
        <f>M35+M46</f>
        <v>64332</v>
      </c>
      <c r="N48" s="47"/>
      <c r="O48" s="43"/>
    </row>
    <row r="49" spans="1:15" x14ac:dyDescent="0.2">
      <c r="A49" s="8"/>
      <c r="B49" s="10"/>
      <c r="C49" s="8"/>
      <c r="D49" s="2"/>
      <c r="E49" s="8"/>
      <c r="F49" s="8"/>
      <c r="G49" s="24"/>
      <c r="H49" s="17"/>
      <c r="I49" s="37"/>
      <c r="J49" s="40"/>
      <c r="K49" s="39"/>
      <c r="L49" s="39"/>
      <c r="M49" s="43"/>
      <c r="N49" s="43"/>
      <c r="O49" s="43"/>
    </row>
    <row r="50" spans="1:15" x14ac:dyDescent="0.2">
      <c r="A50" s="8" t="s">
        <v>54</v>
      </c>
      <c r="B50" s="10">
        <v>2868</v>
      </c>
      <c r="C50" s="2">
        <v>2868</v>
      </c>
      <c r="D50" s="2">
        <v>3097.2</v>
      </c>
      <c r="E50" s="8" t="s">
        <v>57</v>
      </c>
      <c r="F50" s="8"/>
      <c r="G50" s="17"/>
      <c r="H50" s="17"/>
      <c r="I50" s="37"/>
      <c r="J50" s="40"/>
      <c r="K50" s="39"/>
      <c r="L50" s="39"/>
      <c r="M50" s="43"/>
      <c r="N50" s="43"/>
      <c r="O50" s="43"/>
    </row>
    <row r="51" spans="1:15" x14ac:dyDescent="0.2">
      <c r="A51" s="8" t="s">
        <v>55</v>
      </c>
      <c r="B51" s="10">
        <v>5668</v>
      </c>
      <c r="C51" s="2">
        <v>5668</v>
      </c>
      <c r="D51" s="2">
        <v>590</v>
      </c>
      <c r="E51" s="8"/>
      <c r="F51" s="8"/>
      <c r="G51" s="17"/>
      <c r="H51" s="17"/>
      <c r="I51" s="37"/>
      <c r="J51" s="40"/>
      <c r="K51" s="39"/>
      <c r="L51" s="39"/>
      <c r="M51" s="43"/>
      <c r="N51" s="43"/>
      <c r="O51" s="43"/>
    </row>
    <row r="52" spans="1:15" x14ac:dyDescent="0.2">
      <c r="A52" s="8" t="s">
        <v>56</v>
      </c>
      <c r="B52" s="10">
        <v>23078.28</v>
      </c>
      <c r="C52" s="2">
        <v>23078.28</v>
      </c>
      <c r="D52" s="2">
        <v>0</v>
      </c>
      <c r="E52" s="8"/>
      <c r="F52" s="8"/>
      <c r="G52" s="17"/>
      <c r="H52" s="17"/>
      <c r="I52" s="37"/>
      <c r="J52" s="40"/>
      <c r="K52" s="39"/>
      <c r="L52" s="39"/>
      <c r="M52" s="43"/>
      <c r="N52" s="43"/>
      <c r="O52" s="43"/>
    </row>
    <row r="53" spans="1:15" x14ac:dyDescent="0.2">
      <c r="A53" s="8" t="s">
        <v>102</v>
      </c>
      <c r="B53" s="10">
        <v>132331.65</v>
      </c>
      <c r="C53" s="2">
        <v>132331.65</v>
      </c>
      <c r="D53" s="2">
        <v>0</v>
      </c>
      <c r="E53" s="8"/>
      <c r="F53" s="8"/>
      <c r="G53" s="17"/>
      <c r="H53" s="17"/>
      <c r="I53" s="37"/>
      <c r="J53" s="40"/>
      <c r="K53" s="39"/>
      <c r="L53" s="39"/>
      <c r="M53" s="43"/>
      <c r="N53" s="43"/>
      <c r="O53" s="43"/>
    </row>
    <row r="54" spans="1:15" ht="34" x14ac:dyDescent="0.2">
      <c r="A54" s="29" t="s">
        <v>82</v>
      </c>
      <c r="B54" s="30">
        <v>16554.759999999998</v>
      </c>
      <c r="C54" s="3">
        <v>17861.099999999999</v>
      </c>
      <c r="E54" s="1" t="s">
        <v>96</v>
      </c>
      <c r="J54" s="33"/>
    </row>
    <row r="55" spans="1:15" x14ac:dyDescent="0.2">
      <c r="J55" s="33"/>
    </row>
    <row r="56" spans="1:15" x14ac:dyDescent="0.2">
      <c r="A56" s="5" t="s">
        <v>83</v>
      </c>
      <c r="B56" s="10">
        <v>24000</v>
      </c>
      <c r="C56" s="57">
        <v>28161</v>
      </c>
      <c r="D56" s="8"/>
      <c r="E56" s="8"/>
      <c r="F56" s="8"/>
      <c r="G56" s="6">
        <f>G46</f>
        <v>35150</v>
      </c>
      <c r="H56" s="8"/>
      <c r="I56" s="8"/>
      <c r="J56" s="6">
        <f>J35</f>
        <v>22182</v>
      </c>
      <c r="K56" s="8"/>
      <c r="L56" s="8"/>
      <c r="M56" s="6">
        <f>M35</f>
        <v>29182</v>
      </c>
      <c r="N56" s="8"/>
    </row>
    <row r="57" spans="1:15" x14ac:dyDescent="0.2">
      <c r="A57" s="8" t="s">
        <v>104</v>
      </c>
      <c r="B57" s="8"/>
      <c r="C57" s="53">
        <f>C56/1356.54</f>
        <v>20.759432084568093</v>
      </c>
      <c r="D57" s="8"/>
      <c r="E57" s="8"/>
      <c r="F57" s="8"/>
      <c r="G57" s="2">
        <f>G56/1366.7</f>
        <v>25.718884905246213</v>
      </c>
      <c r="H57" s="8"/>
      <c r="I57" s="8"/>
      <c r="J57" s="2">
        <f>J56/1366.7</f>
        <v>16.230335845467184</v>
      </c>
      <c r="K57" s="8"/>
      <c r="L57" s="8"/>
      <c r="M57" s="2">
        <f>M56/1366.7</f>
        <v>21.352162142386771</v>
      </c>
      <c r="N57" s="8"/>
    </row>
    <row r="58" spans="1:15" x14ac:dyDescent="0.2">
      <c r="A58" s="8"/>
      <c r="B58" s="8"/>
      <c r="C58" s="8"/>
      <c r="D58" s="8"/>
      <c r="E58" s="54" t="s">
        <v>103</v>
      </c>
      <c r="F58" s="8"/>
      <c r="G58" s="55">
        <f>(G57-C57)/C57</f>
        <v>0.2389011799780795</v>
      </c>
      <c r="H58" s="2">
        <f>G57-C57</f>
        <v>4.9594528206781199</v>
      </c>
      <c r="I58" s="8"/>
      <c r="J58" s="56">
        <f>(J57-C57)/C57</f>
        <v>-0.21817052704768816</v>
      </c>
      <c r="K58" s="53">
        <f>J57-C57</f>
        <v>-4.5290962391009089</v>
      </c>
      <c r="L58" s="8"/>
      <c r="M58" s="56">
        <f>(M56-C56)/C56</f>
        <v>3.6255814779304715E-2</v>
      </c>
      <c r="N58" s="2">
        <f>M57-C57</f>
        <v>0.59273005781867738</v>
      </c>
    </row>
  </sheetData>
  <mergeCells count="9">
    <mergeCell ref="A1:O1"/>
    <mergeCell ref="J3:L3"/>
    <mergeCell ref="J4:L4"/>
    <mergeCell ref="M3:O3"/>
    <mergeCell ref="M4:O4"/>
    <mergeCell ref="A2:O2"/>
    <mergeCell ref="C4:E4"/>
    <mergeCell ref="G4:I4"/>
    <mergeCell ref="G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Sarah Glen</cp:lastModifiedBy>
  <dcterms:created xsi:type="dcterms:W3CDTF">2020-10-21T14:18:33Z</dcterms:created>
  <dcterms:modified xsi:type="dcterms:W3CDTF">2020-11-17T12:27:04Z</dcterms:modified>
</cp:coreProperties>
</file>